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J0kDKIlnPlsGSOSE8h3GqqWO4fE4ESs4tieOeR6s7IW4XKD07X6vD0SSdc+YB9Y/VZa4SMhs40FnxGZGu+Wsjw==" workbookSaltValue="CfpvhN3d38sbJCmAp0fbfA==" workbookSpinCount="100000" lockStructure="1"/>
  <bookViews>
    <workbookView xWindow="0" yWindow="0" windowWidth="28800" windowHeight="12336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41" i="1" l="1"/>
  <c r="AX540" i="1" s="1"/>
  <c r="AY541" i="1"/>
  <c r="AY540" i="1" s="1"/>
  <c r="AY528" i="1"/>
  <c r="AX528" i="1"/>
  <c r="AY526" i="1"/>
  <c r="AX526" i="1"/>
  <c r="AY520" i="1"/>
  <c r="AX517" i="1"/>
  <c r="AY517" i="1"/>
  <c r="AY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X492" i="1"/>
  <c r="AY490" i="1"/>
  <c r="AX490" i="1"/>
  <c r="AY483" i="1"/>
  <c r="AY479" i="1"/>
  <c r="AY474" i="1"/>
  <c r="AX474" i="1"/>
  <c r="AY472" i="1"/>
  <c r="AX472" i="1"/>
  <c r="AY469" i="1"/>
  <c r="AY463" i="1" s="1"/>
  <c r="AX469" i="1"/>
  <c r="AX463" i="1" s="1"/>
  <c r="AX459" i="1"/>
  <c r="AY451" i="1"/>
  <c r="AX451" i="1"/>
  <c r="AY445" i="1"/>
  <c r="AX445" i="1"/>
  <c r="AY443" i="1"/>
  <c r="AX443" i="1"/>
  <c r="AY441" i="1"/>
  <c r="AX441" i="1"/>
  <c r="AY439" i="1"/>
  <c r="AX439" i="1"/>
  <c r="AY437" i="1"/>
  <c r="AX437" i="1"/>
  <c r="AY434" i="1"/>
  <c r="AY433" i="1" s="1"/>
  <c r="AX434" i="1"/>
  <c r="AX433" i="1" s="1"/>
  <c r="AY428" i="1"/>
  <c r="AY424" i="1"/>
  <c r="AY421" i="1"/>
  <c r="AX421" i="1"/>
  <c r="AY419" i="1"/>
  <c r="AX419" i="1"/>
  <c r="AY417" i="1"/>
  <c r="AX417" i="1"/>
  <c r="AX414" i="1"/>
  <c r="AY414" i="1"/>
  <c r="AY408" i="1"/>
  <c r="AY406" i="1"/>
  <c r="AX406" i="1"/>
  <c r="AY404" i="1"/>
  <c r="AX404" i="1"/>
  <c r="AY401" i="1"/>
  <c r="AX401" i="1"/>
  <c r="AY392" i="1"/>
  <c r="AY362" i="1"/>
  <c r="AY356" i="1"/>
  <c r="AX356" i="1"/>
  <c r="AY346" i="1"/>
  <c r="AY338" i="1"/>
  <c r="AY318" i="1"/>
  <c r="AX308" i="1"/>
  <c r="AY298" i="1"/>
  <c r="AX277" i="1"/>
  <c r="AX273" i="1"/>
  <c r="AY267" i="1"/>
  <c r="AY264" i="1"/>
  <c r="AY256" i="1"/>
  <c r="AY246" i="1"/>
  <c r="AX246" i="1"/>
  <c r="AY236" i="1"/>
  <c r="AY232" i="1"/>
  <c r="AX232" i="1"/>
  <c r="AY223" i="1"/>
  <c r="AY212" i="1"/>
  <c r="AX207" i="1"/>
  <c r="AX193" i="1"/>
  <c r="AY188" i="1"/>
  <c r="AX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Y140" i="1"/>
  <c r="AX135" i="1"/>
  <c r="AY135" i="1"/>
  <c r="AY132" i="1"/>
  <c r="AX132" i="1"/>
  <c r="AX119" i="1"/>
  <c r="AY114" i="1"/>
  <c r="AX114" i="1"/>
  <c r="AX111" i="1"/>
  <c r="AY111" i="1"/>
  <c r="AY106" i="1"/>
  <c r="AX106" i="1"/>
  <c r="AY103" i="1"/>
  <c r="AX103" i="1"/>
  <c r="AY100" i="1"/>
  <c r="AX100" i="1"/>
  <c r="AY91" i="1"/>
  <c r="AX91" i="1"/>
  <c r="AX89" i="1"/>
  <c r="AY89" i="1"/>
  <c r="AY87" i="1"/>
  <c r="AX87" i="1"/>
  <c r="AY85" i="1"/>
  <c r="AX85" i="1"/>
  <c r="AY83" i="1"/>
  <c r="AX83" i="1"/>
  <c r="AY78" i="1"/>
  <c r="AX78" i="1"/>
  <c r="AX73" i="1"/>
  <c r="AY70" i="1"/>
  <c r="AX70" i="1"/>
  <c r="AY68" i="1"/>
  <c r="AX68" i="1"/>
  <c r="AY62" i="1"/>
  <c r="AX47" i="1"/>
  <c r="AY47" i="1"/>
  <c r="AY41" i="1"/>
  <c r="AY38" i="1"/>
  <c r="AX38" i="1"/>
  <c r="AX36" i="1"/>
  <c r="AY36" i="1"/>
  <c r="AY29" i="1"/>
  <c r="AX29" i="1"/>
  <c r="AY27" i="1"/>
  <c r="AX27" i="1"/>
  <c r="AY25" i="1"/>
  <c r="AX25" i="1"/>
  <c r="AY11" i="1"/>
  <c r="AX11" i="1"/>
  <c r="AY9" i="1"/>
  <c r="AX9" i="1"/>
  <c r="AX494" i="1" l="1"/>
  <c r="AX436" i="1"/>
  <c r="AY423" i="1"/>
  <c r="AX416" i="1"/>
  <c r="AY40" i="1"/>
  <c r="AX35" i="1"/>
  <c r="AY102" i="1"/>
  <c r="AY149" i="1"/>
  <c r="AY403" i="1"/>
  <c r="AY198" i="1"/>
  <c r="AX94" i="1"/>
  <c r="AX81" i="1" s="1"/>
  <c r="AX198" i="1"/>
  <c r="AY277" i="1"/>
  <c r="AX298" i="1"/>
  <c r="AX346" i="1"/>
  <c r="AX392" i="1"/>
  <c r="AX391" i="1" s="1"/>
  <c r="AY459" i="1"/>
  <c r="AX471" i="1"/>
  <c r="AY502" i="1"/>
  <c r="AX530" i="1"/>
  <c r="AY478" i="1"/>
  <c r="AY494" i="1"/>
  <c r="AY162" i="1"/>
  <c r="AX264" i="1"/>
  <c r="AY273" i="1"/>
  <c r="AY308" i="1"/>
  <c r="AX386" i="1"/>
  <c r="AX385" i="1" s="1"/>
  <c r="AX428" i="1"/>
  <c r="AX455" i="1"/>
  <c r="AX454" i="1" s="1"/>
  <c r="AY471" i="1"/>
  <c r="AX483" i="1"/>
  <c r="AX489" i="1"/>
  <c r="AX149" i="1"/>
  <c r="AX338" i="1"/>
  <c r="AY386" i="1"/>
  <c r="AY385" i="1" s="1"/>
  <c r="AX424" i="1"/>
  <c r="AY455" i="1"/>
  <c r="AX479" i="1"/>
  <c r="AX62" i="1"/>
  <c r="AX188" i="1"/>
  <c r="AX256" i="1"/>
  <c r="AX328" i="1"/>
  <c r="AX362" i="1"/>
  <c r="AX408" i="1"/>
  <c r="AX403" i="1" s="1"/>
  <c r="AX448" i="1"/>
  <c r="AX520" i="1"/>
  <c r="AY530" i="1"/>
  <c r="AY507" i="1" s="1"/>
  <c r="AY119" i="1"/>
  <c r="AY118" i="1" s="1"/>
  <c r="AX19" i="1"/>
  <c r="AX8" i="1" s="1"/>
  <c r="AY73" i="1"/>
  <c r="AY72" i="1" s="1"/>
  <c r="AX502" i="1"/>
  <c r="AX161" i="1"/>
  <c r="AY19" i="1"/>
  <c r="AY8" i="1" s="1"/>
  <c r="AX41" i="1"/>
  <c r="AX146" i="1"/>
  <c r="AY175" i="1"/>
  <c r="AY193" i="1"/>
  <c r="AY207" i="1"/>
  <c r="AX212" i="1"/>
  <c r="AX223" i="1"/>
  <c r="AX236" i="1"/>
  <c r="AX267" i="1"/>
  <c r="AX318" i="1"/>
  <c r="AX374" i="1"/>
  <c r="AX373" i="1" s="1"/>
  <c r="AY94" i="1"/>
  <c r="AY81" i="1" s="1"/>
  <c r="AY35" i="1"/>
  <c r="AX140" i="1"/>
  <c r="AY328" i="1"/>
  <c r="AY374" i="1"/>
  <c r="AY373" i="1" s="1"/>
  <c r="AY448" i="1"/>
  <c r="AY447" i="1" s="1"/>
  <c r="AX508" i="1"/>
  <c r="AX102" i="1"/>
  <c r="AY489" i="1"/>
  <c r="AX72" i="1"/>
  <c r="AY416" i="1"/>
  <c r="AX447" i="1"/>
  <c r="AY391" i="1"/>
  <c r="AY436" i="1"/>
  <c r="AX507" i="1" l="1"/>
  <c r="AY477" i="1"/>
  <c r="AX453" i="1"/>
  <c r="AY454" i="1"/>
  <c r="AY453" i="1" s="1"/>
  <c r="AY287" i="1"/>
  <c r="AX287" i="1"/>
  <c r="AY222" i="1"/>
  <c r="AY187" i="1"/>
  <c r="AX187" i="1"/>
  <c r="AY161" i="1"/>
  <c r="AX118" i="1"/>
  <c r="AX117" i="1" s="1"/>
  <c r="AY117" i="1"/>
  <c r="AX40" i="1"/>
  <c r="AX7" i="1" s="1"/>
  <c r="AX478" i="1"/>
  <c r="AX477" i="1" s="1"/>
  <c r="AY372" i="1"/>
  <c r="AX222" i="1"/>
  <c r="AX423" i="1"/>
  <c r="AX372" i="1" s="1"/>
  <c r="AY7" i="1"/>
  <c r="AY186" i="1" l="1"/>
  <c r="AY543" i="1" s="1"/>
  <c r="AX186" i="1"/>
  <c r="AX543" i="1" s="1"/>
  <c r="AX184" i="1"/>
  <c r="AY184" i="1"/>
  <c r="AY544" i="1" l="1"/>
  <c r="AX544" i="1"/>
</calcChain>
</file>

<file path=xl/sharedStrings.xml><?xml version="1.0" encoding="utf-8"?>
<sst xmlns="http://schemas.openxmlformats.org/spreadsheetml/2006/main" count="1086" uniqueCount="1067">
  <si>
    <t>ESTADO DE ACTIVIDADES</t>
  </si>
  <si>
    <t>CTA.</t>
  </si>
  <si>
    <t>CONCEPTO</t>
  </si>
  <si>
    <t>2022</t>
  </si>
  <si>
    <t>2021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</si>
  <si>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</si>
  <si>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</si>
  <si>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</si>
  <si>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</si>
  <si>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</si>
  <si>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</si>
  <si>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</si>
  <si>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</si>
  <si>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</si>
  <si>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</si>
  <si>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</si>
  <si>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</si>
  <si>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</si>
  <si>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</si>
  <si>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</si>
  <si>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</si>
  <si>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</si>
  <si>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</si>
  <si>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</si>
  <si>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</si>
  <si>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</si>
  <si>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</si>
  <si>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</si>
  <si>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</si>
  <si>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</si>
  <si>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</si>
  <si>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</si>
  <si>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</si>
  <si>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</si>
  <si>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</si>
  <si>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</si>
  <si>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</si>
  <si>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</si>
  <si>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</si>
  <si>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</si>
  <si>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</si>
  <si>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</si>
  <si>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</si>
  <si>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</si>
  <si>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</si>
  <si>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</si>
  <si>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</si>
  <si>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</si>
  <si>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</si>
  <si>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</si>
  <si>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</si>
  <si>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</si>
  <si>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</si>
  <si>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</si>
  <si>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</si>
  <si>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</si>
  <si>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</si>
  <si>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</si>
  <si>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</si>
  <si>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</si>
  <si>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</si>
  <si>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</si>
  <si>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</si>
  <si>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</si>
  <si>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</si>
  <si>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</si>
  <si>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</si>
  <si>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</si>
  <si>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</si>
  <si>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</si>
  <si>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</si>
  <si>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</si>
  <si>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</si>
  <si>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</si>
  <si>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</si>
  <si>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</si>
  <si>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</si>
  <si>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</si>
  <si>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</si>
  <si>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</si>
  <si>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</si>
  <si>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</si>
  <si>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</si>
  <si>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</si>
  <si>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</si>
  <si>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</si>
  <si>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</si>
  <si>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</si>
  <si>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</si>
  <si>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</si>
  <si>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</si>
  <si>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</si>
  <si>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</si>
  <si>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</si>
  <si>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</si>
  <si>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</si>
  <si>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</si>
  <si>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</si>
  <si>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</si>
  <si>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</si>
  <si>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</si>
  <si>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</si>
  <si>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</si>
  <si>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</si>
  <si>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</si>
  <si>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</si>
  <si>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</si>
  <si>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</si>
  <si>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</si>
  <si>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</si>
  <si>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</si>
  <si>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</si>
  <si>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</si>
  <si>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</si>
  <si>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</si>
  <si>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</si>
  <si>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</si>
  <si>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</si>
  <si>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</si>
  <si>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</si>
  <si>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</si>
  <si>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</si>
  <si>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</si>
  <si>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</si>
  <si>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</si>
  <si>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</si>
  <si>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</si>
  <si>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</si>
  <si>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</si>
  <si>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</si>
  <si>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</si>
  <si>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</si>
  <si>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</si>
  <si>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</si>
  <si>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</si>
  <si>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</si>
  <si>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</si>
  <si>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</si>
  <si>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</si>
  <si>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</si>
  <si>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</si>
  <si>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</si>
  <si>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</si>
  <si>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</si>
  <si>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</si>
  <si>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</si>
  <si>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</si>
  <si>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</si>
  <si>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</si>
  <si>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</si>
  <si>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</si>
  <si>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</si>
  <si>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</si>
  <si>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</si>
  <si>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</si>
  <si>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</si>
  <si>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</si>
  <si>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</si>
  <si>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</si>
  <si>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</si>
  <si>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</si>
  <si>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</si>
  <si>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</si>
  <si>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</si>
  <si>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</si>
  <si>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</si>
  <si>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</si>
  <si>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</si>
  <si>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</si>
  <si>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</si>
  <si>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</si>
  <si>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</si>
  <si>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</si>
  <si>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</si>
  <si>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</si>
  <si>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</si>
  <si>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</si>
  <si>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</si>
  <si>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</si>
  <si>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</si>
  <si>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</si>
  <si>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</si>
  <si>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</si>
  <si>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</si>
  <si>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</si>
  <si>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</si>
  <si>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</si>
  <si>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</si>
  <si>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</si>
  <si>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</si>
  <si>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</si>
  <si>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</si>
  <si>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</si>
  <si>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</si>
  <si>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</si>
  <si>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</si>
  <si>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</si>
  <si>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</si>
  <si>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</si>
  <si>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</si>
  <si>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</si>
  <si>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</si>
  <si>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</si>
  <si>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</si>
  <si>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</si>
  <si>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</si>
  <si>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</si>
  <si>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</si>
  <si>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</si>
  <si>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</si>
  <si>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</si>
  <si>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</si>
  <si>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</si>
  <si>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</si>
  <si>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</si>
  <si>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</si>
  <si>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</si>
  <si>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</si>
  <si>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</si>
  <si>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</si>
  <si>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</si>
  <si>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</si>
  <si>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</si>
  <si>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</si>
  <si>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</si>
  <si>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</si>
  <si>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</si>
  <si>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</si>
  <si>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</si>
  <si>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</si>
  <si>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</si>
  <si>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</si>
  <si>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</si>
  <si>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</si>
  <si>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</si>
  <si>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</si>
  <si>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</si>
  <si>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</si>
  <si>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</si>
  <si>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</si>
  <si>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</si>
  <si>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</si>
  <si>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</si>
  <si>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</si>
  <si>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</si>
  <si>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</si>
  <si>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</si>
  <si>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</si>
  <si>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</si>
  <si>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</si>
  <si>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</si>
  <si>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</si>
  <si>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</si>
  <si>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</si>
  <si>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</si>
  <si>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</si>
  <si>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</si>
  <si>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</si>
  <si>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</si>
  <si>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</si>
  <si>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</si>
  <si>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</si>
  <si>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</si>
  <si>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</si>
  <si>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</si>
  <si>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</si>
  <si>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</si>
  <si>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</si>
  <si>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</si>
  <si>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</si>
  <si>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</si>
  <si>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</si>
  <si>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</si>
  <si>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</si>
  <si>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</si>
  <si>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</si>
  <si>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</si>
  <si>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</si>
  <si>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</si>
  <si>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</si>
  <si>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</si>
  <si>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</si>
  <si>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</si>
  <si>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</si>
  <si>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</si>
  <si>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</si>
  <si>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</si>
  <si>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</si>
  <si>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</si>
  <si>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</si>
  <si>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</si>
  <si>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</si>
  <si>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</si>
  <si>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</si>
  <si>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</si>
  <si>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</si>
  <si>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</si>
  <si>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</si>
  <si>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</si>
  <si>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</si>
  <si>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</si>
  <si>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</si>
  <si>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</si>
  <si>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</si>
  <si>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</si>
  <si>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</si>
  <si>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</si>
  <si>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</si>
  <si>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</si>
  <si>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</si>
  <si>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</si>
  <si>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</si>
  <si>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</si>
  <si>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</si>
  <si>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</si>
  <si>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</si>
  <si>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</si>
  <si>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</si>
  <si>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</si>
  <si>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</si>
  <si>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</si>
  <si>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</si>
  <si>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</si>
  <si>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</si>
  <si>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</si>
  <si>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</si>
  <si>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</si>
  <si>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</si>
  <si>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</si>
  <si>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</si>
  <si>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</si>
  <si>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</si>
  <si>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</si>
  <si>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</si>
  <si>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</si>
  <si>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</si>
  <si>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</si>
  <si>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</si>
  <si>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</si>
  <si>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</si>
  <si>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</si>
  <si>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</si>
  <si>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</si>
  <si>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</si>
  <si>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</si>
  <si>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</si>
  <si>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</si>
  <si>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</si>
  <si>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</si>
  <si>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</si>
  <si>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</si>
  <si>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</si>
  <si>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</si>
  <si>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</si>
  <si>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</si>
  <si>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</si>
  <si>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</si>
  <si>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</si>
  <si>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</si>
  <si>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</si>
  <si>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</si>
  <si>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</si>
  <si>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</si>
  <si>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</si>
  <si>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</si>
  <si>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</si>
  <si>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</si>
  <si>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</si>
  <si>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</si>
  <si>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</si>
  <si>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</si>
  <si>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</si>
  <si>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</si>
  <si>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</si>
  <si>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</si>
  <si>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</si>
  <si>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</si>
  <si>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</si>
  <si>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</si>
  <si>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</si>
  <si>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</si>
  <si>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</si>
  <si>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</si>
  <si>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</si>
  <si>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</si>
  <si>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</si>
  <si>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</si>
  <si>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</si>
  <si>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</si>
  <si>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</si>
  <si>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</si>
  <si>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</si>
  <si>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</si>
  <si>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</si>
  <si>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</si>
  <si>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</si>
  <si>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</si>
  <si>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</si>
  <si>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</si>
  <si>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</si>
  <si>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</si>
  <si>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</si>
  <si>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</si>
  <si>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</si>
  <si>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</si>
  <si>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</si>
  <si>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</si>
  <si>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</si>
  <si>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</si>
  <si>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</si>
  <si>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</si>
  <si>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</si>
  <si>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</si>
  <si>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</si>
  <si>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</si>
  <si>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</si>
  <si>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</si>
  <si>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</si>
  <si>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</si>
  <si>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</si>
  <si>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</si>
  <si>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</si>
  <si>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</si>
  <si>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</si>
  <si>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</si>
  <si>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</si>
  <si>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</si>
  <si>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</si>
  <si>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</si>
  <si>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</si>
  <si>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</si>
  <si>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</si>
  <si>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</si>
  <si>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</si>
  <si>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</si>
  <si>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</si>
  <si>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</si>
  <si>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</si>
  <si>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</si>
  <si>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</si>
  <si>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</si>
  <si>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</si>
  <si>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</si>
  <si>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</si>
  <si>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</si>
  <si>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</si>
  <si>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</si>
  <si>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</si>
  <si>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</si>
  <si>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</si>
  <si>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</si>
  <si>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</si>
  <si>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</si>
  <si>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</si>
  <si>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</si>
  <si>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</si>
  <si>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</si>
  <si>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</si>
  <si>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</si>
  <si>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</si>
  <si>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</si>
  <si>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</si>
  <si>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</si>
  <si>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</si>
  <si>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</si>
  <si>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</si>
  <si>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</si>
  <si>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</si>
  <si>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</si>
  <si>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</si>
  <si>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</si>
  <si>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</si>
  <si>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</si>
  <si>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</si>
  <si>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</si>
  <si>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</si>
  <si>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</si>
  <si>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</si>
  <si>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</si>
  <si>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</si>
  <si>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</si>
  <si>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</si>
  <si>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</si>
  <si>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</si>
  <si>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</si>
  <si>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</si>
  <si>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</si>
  <si>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</si>
  <si>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</si>
  <si>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</si>
  <si>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</si>
  <si>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</si>
  <si>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</si>
  <si>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</si>
  <si>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</si>
  <si>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</si>
  <si>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</si>
  <si>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</si>
  <si>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</si>
  <si>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</si>
  <si>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</si>
  <si>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</si>
  <si>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</si>
  <si>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</si>
  <si>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</si>
  <si>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</si>
  <si>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</si>
  <si>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</si>
  <si>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</si>
  <si>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</si>
  <si>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</si>
  <si>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</si>
  <si>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</si>
  <si>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</si>
  <si>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</si>
  <si>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</si>
  <si>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</si>
  <si>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</si>
  <si>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</si>
  <si>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</si>
  <si>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</si>
  <si>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</si>
  <si>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</si>
  <si>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</si>
  <si>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</si>
  <si>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</si>
  <si>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</si>
  <si>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</si>
  <si>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</si>
  <si>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</si>
  <si>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</si>
  <si>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</si>
  <si>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</si>
  <si>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</si>
  <si>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</si>
  <si>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</si>
  <si>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</si>
  <si>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</si>
  <si>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</si>
  <si>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</si>
  <si>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</si>
  <si>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</si>
  <si>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</si>
  <si>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</si>
  <si>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</si>
  <si>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</si>
  <si>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</si>
  <si>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</si>
  <si>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</si>
  <si>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</si>
  <si>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</si>
  <si>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</si>
  <si>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</si>
  <si>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</si>
  <si>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</si>
  <si>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</si>
  <si>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</si>
  <si>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</si>
  <si>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</si>
  <si>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</si>
  <si>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</si>
  <si>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</si>
  <si>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</si>
  <si>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</si>
  <si>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</si>
  <si>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</si>
  <si>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</si>
  <si>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</si>
  <si>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</si>
  <si>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</si>
  <si>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</si>
  <si>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</si>
  <si>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</si>
  <si>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</si>
  <si>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</si>
  <si>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</si>
  <si>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</si>
  <si>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</si>
  <si>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</si>
  <si>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</si>
  <si>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</si>
  <si>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</si>
  <si>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</si>
  <si>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</si>
  <si>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</si>
  <si>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</si>
  <si>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</si>
  <si>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</si>
  <si>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</si>
  <si>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</si>
  <si>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</si>
  <si>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</si>
  <si>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</si>
  <si>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</si>
  <si>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</si>
  <si>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</si>
  <si>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</si>
  <si>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</si>
  <si>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</si>
  <si>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</si>
  <si>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</si>
  <si>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</si>
  <si>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</si>
  <si>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</si>
  <si>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</si>
  <si>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</si>
  <si>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</si>
  <si>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</si>
  <si>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</si>
  <si>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</si>
  <si>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</si>
  <si>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</si>
  <si>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</si>
  <si>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</si>
  <si>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</si>
  <si>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</si>
  <si>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</si>
  <si>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</si>
  <si>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</si>
  <si>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</si>
  <si>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</si>
  <si>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</si>
  <si>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</si>
  <si>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</si>
  <si>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</si>
  <si>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</si>
  <si>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</si>
  <si>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</si>
  <si>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</si>
  <si>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</si>
  <si>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</si>
  <si>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</si>
  <si>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</si>
  <si>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</si>
  <si>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</si>
  <si>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</si>
  <si>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</si>
  <si>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</si>
  <si>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</si>
  <si>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</si>
  <si>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</si>
  <si>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</si>
  <si>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</si>
  <si>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</si>
  <si>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</si>
  <si>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</si>
  <si>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</si>
  <si>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</si>
  <si>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</si>
  <si>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</si>
  <si>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</si>
  <si>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</si>
  <si>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</si>
  <si>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</si>
  <si>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</si>
  <si>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</si>
  <si>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</si>
  <si>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</si>
  <si>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</si>
  <si>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</si>
  <si>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</si>
  <si>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</si>
  <si>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</si>
  <si>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</si>
  <si>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</si>
  <si>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</si>
  <si>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</si>
  <si>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</si>
  <si>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</si>
  <si>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</si>
  <si>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</si>
  <si>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</si>
  <si>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</si>
  <si>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</si>
  <si>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</si>
  <si>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</si>
  <si>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</si>
  <si>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</si>
  <si>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</si>
  <si>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</si>
  <si>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</si>
  <si>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</si>
  <si>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</si>
  <si>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</si>
  <si>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</si>
  <si>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</si>
  <si>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</si>
  <si>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</si>
  <si>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</si>
  <si>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</si>
  <si>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</si>
  <si>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</si>
  <si>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</si>
  <si>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</si>
  <si>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</si>
  <si>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</si>
  <si>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</si>
  <si>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</si>
  <si>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</si>
  <si>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</si>
  <si>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</si>
  <si>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</si>
  <si>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</si>
  <si>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</si>
  <si>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</si>
  <si>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</si>
  <si>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</si>
  <si>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</si>
  <si>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</si>
  <si>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</si>
  <si>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</si>
  <si>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</si>
  <si>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</si>
  <si>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</si>
  <si>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</si>
  <si>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</si>
  <si>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</si>
  <si>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</si>
  <si>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</si>
  <si>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</si>
  <si>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</si>
  <si>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</si>
  <si>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</si>
  <si>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</si>
  <si>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</si>
  <si>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</si>
  <si>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</si>
  <si>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</si>
  <si>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</si>
  <si>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</si>
  <si>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</si>
  <si>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</si>
  <si>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</si>
  <si>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</si>
  <si>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</si>
  <si>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</si>
  <si>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</si>
  <si>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</si>
  <si>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</si>
  <si>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</si>
  <si>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</si>
  <si>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</si>
  <si>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</si>
  <si>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</si>
  <si>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</si>
  <si>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</si>
  <si>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</si>
  <si>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</si>
  <si>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</si>
  <si>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</si>
  <si>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</si>
  <si>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</si>
  <si>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</si>
  <si>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</si>
  <si>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</si>
  <si>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</si>
  <si>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</si>
  <si>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</si>
  <si>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</si>
  <si>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</si>
  <si>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</si>
  <si>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</si>
  <si>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</si>
  <si>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</si>
  <si>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</si>
  <si>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</si>
  <si>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</si>
  <si>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</si>
  <si>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</si>
  <si>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</si>
  <si>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</si>
  <si>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</si>
  <si>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</si>
  <si>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</si>
  <si>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</si>
  <si>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</si>
  <si>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</si>
  <si>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</si>
  <si>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</si>
  <si>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</si>
  <si>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</si>
  <si>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</si>
  <si>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</si>
  <si>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</si>
  <si>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</si>
  <si>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</si>
  <si>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</si>
  <si>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</si>
  <si>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</si>
  <si>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</si>
  <si>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</si>
  <si>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</si>
  <si>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</si>
  <si>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</si>
  <si>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</si>
  <si>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</si>
  <si>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</si>
  <si>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</si>
  <si>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</si>
  <si>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</si>
  <si>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</si>
  <si>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</si>
  <si>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</si>
  <si>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</si>
  <si>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</si>
  <si>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</si>
  <si>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</si>
  <si>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</si>
  <si>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</si>
  <si>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</si>
  <si>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</si>
  <si>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</si>
  <si>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</si>
  <si>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</si>
  <si>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</si>
  <si>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</si>
  <si>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</si>
  <si>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</si>
  <si>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</si>
  <si>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</si>
  <si>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</si>
  <si>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</si>
  <si>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</si>
  <si>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</si>
  <si>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</si>
  <si>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</si>
  <si>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</si>
  <si>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</si>
  <si>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</si>
  <si>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</si>
  <si>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</si>
  <si>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</si>
  <si>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</si>
  <si>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</si>
  <si>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</si>
  <si>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</si>
  <si>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</si>
  <si>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</si>
  <si>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</si>
  <si>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</si>
  <si>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</si>
  <si>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</si>
  <si>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</si>
  <si>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</si>
  <si>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</si>
  <si>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</si>
  <si>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</si>
  <si>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</si>
  <si>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</si>
  <si>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</si>
  <si>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</si>
  <si>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</si>
  <si>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</si>
  <si>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</si>
  <si>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</si>
  <si>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</si>
  <si>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</si>
  <si>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</si>
  <si>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</si>
  <si>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</si>
  <si>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</si>
  <si>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</si>
  <si>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</si>
  <si>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</si>
  <si>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</si>
  <si>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</si>
  <si>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</si>
  <si>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</si>
  <si>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</si>
  <si>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</si>
  <si>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</si>
  <si>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</si>
  <si>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</si>
  <si>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</si>
  <si>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</si>
  <si>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</si>
  <si>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</si>
  <si>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</si>
  <si>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</si>
  <si>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</si>
  <si>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</si>
  <si>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</si>
  <si>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</si>
  <si>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</si>
  <si>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</si>
  <si>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</si>
  <si>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</si>
  <si>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</si>
  <si>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</si>
  <si>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</si>
  <si>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</si>
  <si>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</si>
  <si>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</si>
  <si>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</si>
  <si>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</si>
  <si>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</si>
  <si>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</si>
  <si>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</si>
  <si>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</si>
  <si>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</si>
  <si>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</si>
  <si>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</si>
  <si>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</si>
  <si>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</si>
  <si>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</si>
  <si>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</si>
  <si>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</si>
  <si>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</si>
  <si>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</si>
  <si>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</si>
  <si>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</si>
  <si>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</si>
  <si>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</si>
  <si>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</si>
  <si>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</si>
  <si>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</si>
  <si>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</si>
  <si>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</si>
  <si>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</si>
  <si>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</si>
  <si>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</si>
  <si>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</si>
  <si>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</si>
  <si>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</si>
  <si>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</si>
  <si>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</si>
  <si>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</si>
  <si>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</si>
  <si>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</si>
  <si>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</si>
  <si>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</si>
  <si>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</si>
  <si>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</si>
  <si>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</si>
  <si>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</si>
  <si>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</si>
  <si>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</si>
  <si>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</si>
  <si>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</si>
  <si>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</si>
  <si>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</si>
  <si>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</si>
  <si>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</si>
  <si>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</si>
  <si>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</si>
  <si>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</si>
  <si>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</si>
  <si>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</si>
  <si>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</si>
  <si>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</si>
  <si>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</si>
  <si>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</si>
  <si>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</si>
  <si>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</si>
  <si>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</si>
  <si>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</si>
  <si>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</si>
  <si>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</si>
  <si>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</si>
  <si>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</si>
  <si>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</si>
  <si>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</si>
  <si>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</si>
  <si>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</si>
  <si>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</si>
  <si>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</si>
  <si>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</si>
  <si>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</si>
  <si>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</si>
  <si>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</si>
  <si>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</si>
  <si>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</si>
  <si>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</si>
  <si>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</si>
  <si>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</si>
  <si>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</si>
  <si>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</si>
  <si>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</si>
  <si>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</si>
  <si>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</si>
  <si>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</si>
  <si>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</si>
  <si>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</si>
  <si>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</si>
  <si>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</si>
  <si>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</si>
  <si>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</si>
  <si>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</si>
  <si>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</si>
  <si>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</si>
  <si>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</si>
  <si>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</si>
  <si>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</si>
  <si>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</si>
  <si>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</si>
  <si>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</si>
  <si>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</si>
  <si>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</si>
  <si>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</si>
  <si>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</si>
  <si>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</si>
  <si>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</si>
  <si>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</si>
  <si>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</si>
  <si>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</si>
  <si>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</si>
  <si>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</si>
  <si>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</si>
  <si>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</si>
  <si>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</si>
  <si>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</si>
  <si>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</si>
  <si>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</si>
  <si>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</si>
  <si>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</si>
  <si>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</si>
  <si>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</si>
  <si>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</si>
  <si>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</si>
  <si>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</si>
  <si>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</si>
  <si>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</si>
  <si>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</si>
  <si>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</si>
  <si>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</si>
  <si>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</si>
  <si>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</si>
  <si>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</si>
  <si>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</si>
  <si>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</si>
  <si>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</si>
  <si>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</si>
  <si>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</si>
  <si>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</si>
  <si>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</si>
  <si>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</si>
  <si>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</si>
  <si>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</si>
  <si>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</si>
  <si>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</si>
  <si>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</si>
  <si>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</si>
  <si>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</si>
  <si>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</si>
  <si>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</si>
  <si>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</si>
  <si>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</si>
  <si>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</si>
  <si>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</si>
  <si>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</si>
  <si>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</si>
  <si>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</si>
  <si>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</si>
  <si>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</si>
  <si>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</si>
  <si>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</si>
  <si>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</si>
  <si>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</si>
  <si>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</si>
  <si>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</si>
  <si>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VILLA CORONA</t>
  </si>
  <si>
    <t>DEL 1 AL 31 DE MAYO DE 2022</t>
  </si>
  <si>
    <t>ING. ARMANDO SENCION GUZMAN</t>
  </si>
  <si>
    <t>L.C. JULIA VIRGEN OJEDA</t>
  </si>
  <si>
    <t>PRESIDENTE MUNICIPAL</t>
  </si>
  <si>
    <t>ENCARGADA DE LA HACIENDA MUNICIPAL</t>
  </si>
  <si>
    <t>ASEJ2022-05-01-07-2022-1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</si>
</sst>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107160</xdr:colOff>
      <xdr:row>547</xdr:row>
      <xdr:rowOff>166686</xdr:rowOff>
    </xdr:from>
    <xdr:to>
      <xdr:col>9</xdr:col>
      <xdr:colOff>2385</xdr:colOff>
      <xdr:row>555</xdr:row>
      <xdr:rowOff>107152</xdr:rowOff>
    </xdr:to>
    <xdr:sp macro="" textlink="">
      <xdr:nvSpPr>
        <xdr:cNvPr id="2" name="1 Rectángulo"/>
        <xdr:cNvSpPr/>
      </xdr:nvSpPr>
      <xdr:spPr>
        <a:xfrm>
          <a:off x="750098" y="104965499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Z564"/>
  <sheetViews>
    <sheetView showGridLines="0" tabSelected="1" zoomScale="80" zoomScaleNormal="80" workbookViewId="0">
      <pane ySplit="5" topLeftCell="A6" activePane="bottomLeft" state="frozen"/>
      <selection activeCell="F8" sqref="F8"/>
      <selection pane="bottomLeft" activeCell="B3" sqref="B3:AY3"/>
    </sheetView>
  </sheetViews>
  <sheetFormatPr baseColWidth="10" defaultColWidth="0" defaultRowHeight="14.4" zeroHeight="1" x14ac:dyDescent="0.3"/>
  <cols>
    <col min="1" max="1" width="9.6640625" style="1" bestFit="1" customWidth="1"/>
    <col min="2" max="49" width="2.88671875" style="32" customWidth="1"/>
    <col min="50" max="50" width="22.88671875" style="32" customWidth="1"/>
    <col min="51" max="51" width="22.88671875" style="33" customWidth="1"/>
    <col min="52" max="52" width="0.5546875" style="1" customWidth="1"/>
    <col min="53" max="16384" width="11.44140625" style="1" hidden="1"/>
  </cols>
  <sheetData>
    <row r="1" spans="1:51" ht="23.4" x14ac:dyDescent="0.45">
      <c r="A1" s="41"/>
      <c r="B1" s="54" t="s">
        <v>1060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</row>
    <row r="2" spans="1:51" ht="21" x14ac:dyDescent="0.4">
      <c r="A2" s="42"/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</row>
    <row r="3" spans="1:51" ht="18" x14ac:dyDescent="0.35">
      <c r="A3" s="43"/>
      <c r="B3" s="44" t="s">
        <v>1061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4">
      <c r="A5" s="3" t="s">
        <v>1</v>
      </c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" t="s">
        <v>3</v>
      </c>
      <c r="AY5" s="4" t="s">
        <v>4</v>
      </c>
    </row>
    <row r="6" spans="1:51" ht="18" x14ac:dyDescent="0.35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6" x14ac:dyDescent="0.3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17810734.469999999</v>
      </c>
      <c r="AY7" s="13">
        <f>AY8+AY29+AY35+AY40+AY72+AY81+AY102+AY114</f>
        <v>26198587.300000001</v>
      </c>
    </row>
    <row r="8" spans="1:51" x14ac:dyDescent="0.3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9336889.8600000013</v>
      </c>
      <c r="AY8" s="15">
        <f>AY9+AY11+AY15+AY16+AY17+AY18+AY19+AY25+AY27</f>
        <v>11510362.359999999</v>
      </c>
    </row>
    <row r="9" spans="1:51" x14ac:dyDescent="0.3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37890</v>
      </c>
      <c r="AY9" s="17">
        <f>SUM(AY10)</f>
        <v>99085</v>
      </c>
    </row>
    <row r="10" spans="1:51" x14ac:dyDescent="0.3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37890</v>
      </c>
      <c r="AY10" s="20">
        <v>99085</v>
      </c>
    </row>
    <row r="11" spans="1:51" x14ac:dyDescent="0.3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8315604.4000000004</v>
      </c>
      <c r="AY11" s="17">
        <f>SUM(AY12:AY14)</f>
        <v>10038085.949999999</v>
      </c>
    </row>
    <row r="12" spans="1:51" x14ac:dyDescent="0.3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6685441.5599999996</v>
      </c>
      <c r="AY12" s="20">
        <v>6597492.25</v>
      </c>
    </row>
    <row r="13" spans="1:51" x14ac:dyDescent="0.3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1613774.02</v>
      </c>
      <c r="AY13" s="20">
        <v>3418164.42</v>
      </c>
    </row>
    <row r="14" spans="1:51" x14ac:dyDescent="0.3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16388.82</v>
      </c>
      <c r="AY14" s="20">
        <v>22429.279999999999</v>
      </c>
    </row>
    <row r="15" spans="1:51" x14ac:dyDescent="0.3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3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3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3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3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974434.06</v>
      </c>
      <c r="AY19" s="17">
        <f>SUM(AY20:AY24)</f>
        <v>1370314.74</v>
      </c>
    </row>
    <row r="20" spans="1:51" x14ac:dyDescent="0.3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936554.27</v>
      </c>
      <c r="AY20" s="20">
        <v>1352903.07</v>
      </c>
    </row>
    <row r="21" spans="1:51" x14ac:dyDescent="0.3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3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29686.36</v>
      </c>
      <c r="AY22" s="20">
        <v>7806.46</v>
      </c>
    </row>
    <row r="23" spans="1:51" x14ac:dyDescent="0.3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639.51</v>
      </c>
      <c r="AY23" s="20">
        <v>1178.23</v>
      </c>
    </row>
    <row r="24" spans="1:51" x14ac:dyDescent="0.3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7553.92</v>
      </c>
      <c r="AY24" s="20">
        <v>8426.98</v>
      </c>
    </row>
    <row r="25" spans="1:51" x14ac:dyDescent="0.3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3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3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8961.4</v>
      </c>
      <c r="AY27" s="17">
        <f>SUM(AY28)</f>
        <v>2876.67</v>
      </c>
    </row>
    <row r="28" spans="1:51" x14ac:dyDescent="0.3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8961.4</v>
      </c>
      <c r="AY28" s="20">
        <v>2876.67</v>
      </c>
    </row>
    <row r="29" spans="1:51" x14ac:dyDescent="0.3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3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3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3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3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3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3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3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3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3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3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3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8134861.959999999</v>
      </c>
      <c r="AY40" s="15">
        <f>AY41+AY46+AY47+AY62+AY68+AY70</f>
        <v>13852896.790000001</v>
      </c>
    </row>
    <row r="41" spans="1:51" x14ac:dyDescent="0.3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657474</v>
      </c>
      <c r="AY41" s="17">
        <f>SUM(AY42:AY45)</f>
        <v>1992434.5</v>
      </c>
    </row>
    <row r="42" spans="1:51" x14ac:dyDescent="0.3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320076</v>
      </c>
      <c r="AY42" s="20">
        <v>528551.5</v>
      </c>
    </row>
    <row r="43" spans="1:51" x14ac:dyDescent="0.3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0</v>
      </c>
      <c r="AY43" s="20">
        <v>6240</v>
      </c>
    </row>
    <row r="44" spans="1:51" x14ac:dyDescent="0.3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318575</v>
      </c>
      <c r="AY44" s="20">
        <v>1429518</v>
      </c>
    </row>
    <row r="45" spans="1:51" x14ac:dyDescent="0.3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18823</v>
      </c>
      <c r="AY45" s="20">
        <v>28125</v>
      </c>
    </row>
    <row r="46" spans="1:51" x14ac:dyDescent="0.3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3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5997212.9999999991</v>
      </c>
      <c r="AY47" s="17">
        <f>SUM(AY48:AY61)</f>
        <v>8633667.4800000004</v>
      </c>
    </row>
    <row r="48" spans="1:51" x14ac:dyDescent="0.3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509269.69</v>
      </c>
      <c r="AY48" s="20">
        <v>545680</v>
      </c>
    </row>
    <row r="49" spans="1:51" x14ac:dyDescent="0.3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143723</v>
      </c>
      <c r="AY49" s="20">
        <v>154912</v>
      </c>
    </row>
    <row r="50" spans="1:51" x14ac:dyDescent="0.3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68408.039999999994</v>
      </c>
      <c r="AY50" s="20">
        <v>1345189.97</v>
      </c>
    </row>
    <row r="51" spans="1:51" x14ac:dyDescent="0.3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3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9856</v>
      </c>
      <c r="AY52" s="20">
        <v>17214</v>
      </c>
    </row>
    <row r="53" spans="1:51" x14ac:dyDescent="0.3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0</v>
      </c>
    </row>
    <row r="54" spans="1:51" x14ac:dyDescent="0.3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 x14ac:dyDescent="0.3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38675</v>
      </c>
      <c r="AY55" s="20">
        <v>80890.5</v>
      </c>
    </row>
    <row r="56" spans="1:51" x14ac:dyDescent="0.3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142476</v>
      </c>
      <c r="AY56" s="20">
        <v>192616.13</v>
      </c>
    </row>
    <row r="57" spans="1:51" x14ac:dyDescent="0.3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4704859.3</v>
      </c>
      <c r="AY57" s="20">
        <v>4701801.1100000003</v>
      </c>
    </row>
    <row r="58" spans="1:51" x14ac:dyDescent="0.3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100034</v>
      </c>
      <c r="AY58" s="20">
        <v>365798</v>
      </c>
    </row>
    <row r="59" spans="1:51" x14ac:dyDescent="0.3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7023</v>
      </c>
      <c r="AY59" s="20">
        <v>29372</v>
      </c>
    </row>
    <row r="60" spans="1:51" x14ac:dyDescent="0.3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173593</v>
      </c>
      <c r="AY60" s="20">
        <v>381539</v>
      </c>
    </row>
    <row r="61" spans="1:51" x14ac:dyDescent="0.3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99295.97</v>
      </c>
      <c r="AY61" s="20">
        <v>818654.77</v>
      </c>
    </row>
    <row r="62" spans="1:51" x14ac:dyDescent="0.3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1480174.96</v>
      </c>
      <c r="AY62" s="17">
        <f>SUM(AY63:AY67)</f>
        <v>3226794.81</v>
      </c>
    </row>
    <row r="63" spans="1:51" x14ac:dyDescent="0.3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1014870.4</v>
      </c>
      <c r="AY63" s="20">
        <v>1441510.09</v>
      </c>
    </row>
    <row r="64" spans="1:51" x14ac:dyDescent="0.3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3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1357</v>
      </c>
      <c r="AY65" s="20">
        <v>3460</v>
      </c>
    </row>
    <row r="66" spans="1:51" x14ac:dyDescent="0.3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3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463947.56</v>
      </c>
      <c r="AY67" s="20">
        <v>1781824.72</v>
      </c>
    </row>
    <row r="68" spans="1:51" x14ac:dyDescent="0.3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3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3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 x14ac:dyDescent="0.3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 x14ac:dyDescent="0.3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335051.65000000002</v>
      </c>
      <c r="AY72" s="15">
        <f>AY73+AY76+AY77+AY78+AY80</f>
        <v>814520.55</v>
      </c>
    </row>
    <row r="73" spans="1:51" x14ac:dyDescent="0.3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335051.65000000002</v>
      </c>
      <c r="AY73" s="17">
        <f>SUM(AY74:AY75)</f>
        <v>814520.55</v>
      </c>
    </row>
    <row r="74" spans="1:51" x14ac:dyDescent="0.3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38120</v>
      </c>
      <c r="AY74" s="20">
        <v>134157</v>
      </c>
    </row>
    <row r="75" spans="1:51" x14ac:dyDescent="0.3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296931.65000000002</v>
      </c>
      <c r="AY75" s="20">
        <v>680363.55</v>
      </c>
    </row>
    <row r="76" spans="1:51" x14ac:dyDescent="0.3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3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3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3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3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3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3931</v>
      </c>
      <c r="AY81" s="15">
        <f>AY82+AY83+AY85+AY87+AY89+AY91+AY93+AY94+AY100</f>
        <v>20807.599999999999</v>
      </c>
    </row>
    <row r="82" spans="1:51" x14ac:dyDescent="0.3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3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481</v>
      </c>
      <c r="AY83" s="17">
        <f>SUM(AY84)</f>
        <v>20307.599999999999</v>
      </c>
    </row>
    <row r="84" spans="1:51" x14ac:dyDescent="0.3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481</v>
      </c>
      <c r="AY84" s="20">
        <v>20307.599999999999</v>
      </c>
    </row>
    <row r="85" spans="1:51" x14ac:dyDescent="0.3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3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3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3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3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3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3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3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3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3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2100</v>
      </c>
      <c r="AY94" s="17">
        <f>SUM(AY95:AY99)</f>
        <v>500</v>
      </c>
    </row>
    <row r="95" spans="1:51" x14ac:dyDescent="0.3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3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3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3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3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2100</v>
      </c>
      <c r="AY99" s="20">
        <v>500</v>
      </c>
    </row>
    <row r="100" spans="1:51" x14ac:dyDescent="0.3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1350</v>
      </c>
      <c r="AY100" s="17">
        <f>SUM(AY101)</f>
        <v>0</v>
      </c>
    </row>
    <row r="101" spans="1:51" x14ac:dyDescent="0.3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1350</v>
      </c>
      <c r="AY101" s="20">
        <v>0</v>
      </c>
    </row>
    <row r="102" spans="1:51" x14ac:dyDescent="0.3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3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3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3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3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3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3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3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3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3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3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3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3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3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3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6" x14ac:dyDescent="0.3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27378414.660000004</v>
      </c>
      <c r="AY117" s="13">
        <f>AY118+AY149</f>
        <v>62575465.170000002</v>
      </c>
    </row>
    <row r="118" spans="1:51" x14ac:dyDescent="0.3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27378414.660000004</v>
      </c>
      <c r="AY118" s="15">
        <f>AY119+AY132+AY135+AY140+AY146</f>
        <v>62575465.170000002</v>
      </c>
    </row>
    <row r="119" spans="1:51" x14ac:dyDescent="0.3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18684962.490000002</v>
      </c>
      <c r="AY119" s="17">
        <f>SUM(AY120:AY131)</f>
        <v>38490757.660000004</v>
      </c>
    </row>
    <row r="120" spans="1:51" x14ac:dyDescent="0.3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13926376.369999999</v>
      </c>
      <c r="AY120" s="20">
        <v>25998875.850000001</v>
      </c>
    </row>
    <row r="121" spans="1:51" x14ac:dyDescent="0.3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2288238.02</v>
      </c>
      <c r="AY121" s="20">
        <v>5356251.79</v>
      </c>
    </row>
    <row r="122" spans="1:51" x14ac:dyDescent="0.3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722379.06</v>
      </c>
      <c r="AY122" s="20">
        <v>1427380.56</v>
      </c>
    </row>
    <row r="123" spans="1:51" x14ac:dyDescent="0.3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1" x14ac:dyDescent="0.3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3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360704.48</v>
      </c>
      <c r="AY125" s="20">
        <v>759320.62</v>
      </c>
    </row>
    <row r="126" spans="1:51" x14ac:dyDescent="0.3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3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3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301969.11</v>
      </c>
      <c r="AY128" s="20">
        <v>877478.49</v>
      </c>
    </row>
    <row r="129" spans="1:51" x14ac:dyDescent="0.3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733965.85</v>
      </c>
      <c r="AY129" s="20">
        <v>3482752.75</v>
      </c>
    </row>
    <row r="130" spans="1:51" x14ac:dyDescent="0.3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3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351329.6</v>
      </c>
      <c r="AY131" s="20">
        <v>588697.59999999998</v>
      </c>
    </row>
    <row r="132" spans="1:51" x14ac:dyDescent="0.3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8313866.8100000005</v>
      </c>
      <c r="AY132" s="17">
        <f>SUM(AY133:AY134)</f>
        <v>15933313.5</v>
      </c>
    </row>
    <row r="133" spans="1:51" x14ac:dyDescent="0.3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2407653.0299999998</v>
      </c>
      <c r="AY133" s="20">
        <v>4294164.6100000003</v>
      </c>
    </row>
    <row r="134" spans="1:51" x14ac:dyDescent="0.3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5906213.7800000003</v>
      </c>
      <c r="AY134" s="20">
        <v>11639148.890000001</v>
      </c>
    </row>
    <row r="135" spans="1:51" x14ac:dyDescent="0.3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0</v>
      </c>
      <c r="AY135" s="17">
        <f>SUM(AY136:AY139)</f>
        <v>7404129.1100000003</v>
      </c>
    </row>
    <row r="136" spans="1:51" x14ac:dyDescent="0.3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3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3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3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7404129.1100000003</v>
      </c>
    </row>
    <row r="140" spans="1:51" x14ac:dyDescent="0.3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379585.36</v>
      </c>
      <c r="AY140" s="17">
        <f>SUM(AY141:AY145)</f>
        <v>747264.89999999991</v>
      </c>
    </row>
    <row r="141" spans="1:51" x14ac:dyDescent="0.3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7.54</v>
      </c>
      <c r="AY141" s="20">
        <v>460.83</v>
      </c>
    </row>
    <row r="142" spans="1:51" x14ac:dyDescent="0.3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52845.85</v>
      </c>
      <c r="AY142" s="20">
        <v>160177.13</v>
      </c>
    </row>
    <row r="143" spans="1:51" x14ac:dyDescent="0.3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326731.96999999997</v>
      </c>
      <c r="AY143" s="20">
        <v>586626.93999999994</v>
      </c>
    </row>
    <row r="144" spans="1:51" x14ac:dyDescent="0.3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3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3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3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3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3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3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3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3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3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3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3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3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3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3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3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3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6" x14ac:dyDescent="0.3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3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3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3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3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3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3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3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3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3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3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3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3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3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3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3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3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3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3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3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3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3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3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6" x14ac:dyDescent="0.3">
      <c r="A184" s="18"/>
      <c r="B184" s="49" t="s">
        <v>345</v>
      </c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27">
        <f>AX7+AX117+AX161</f>
        <v>45189149.130000003</v>
      </c>
      <c r="AY184" s="27">
        <f>AY7+AY117+AY161</f>
        <v>88774052.469999999</v>
      </c>
    </row>
    <row r="185" spans="1:52" ht="18" x14ac:dyDescent="0.3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6" x14ac:dyDescent="0.3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24038807.150000002</v>
      </c>
      <c r="AY186" s="13">
        <f>AY187+AY222+AY287</f>
        <v>57085839.979999997</v>
      </c>
    </row>
    <row r="187" spans="1:52" x14ac:dyDescent="0.3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15023272.060000001</v>
      </c>
      <c r="AY187" s="15">
        <f>AY188+AY193+AY198+AY207+AY212+AY219</f>
        <v>35050805.649999999</v>
      </c>
    </row>
    <row r="188" spans="1:52" x14ac:dyDescent="0.3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9904701</v>
      </c>
      <c r="AY188" s="17">
        <f>SUM(AY189:AY192)</f>
        <v>20911248</v>
      </c>
    </row>
    <row r="189" spans="1:52" x14ac:dyDescent="0.3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1060060</v>
      </c>
      <c r="AY189" s="20">
        <v>2597338</v>
      </c>
    </row>
    <row r="190" spans="1:52" x14ac:dyDescent="0.3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3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8844641</v>
      </c>
      <c r="AY191" s="20">
        <v>18313910</v>
      </c>
    </row>
    <row r="192" spans="1:52" x14ac:dyDescent="0.3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3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3105982</v>
      </c>
      <c r="AY193" s="17">
        <f>SUM(AY194:AY197)</f>
        <v>7528148.3300000001</v>
      </c>
    </row>
    <row r="194" spans="1:51" x14ac:dyDescent="0.3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6000</v>
      </c>
    </row>
    <row r="195" spans="1:51" x14ac:dyDescent="0.3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3105982</v>
      </c>
      <c r="AY195" s="20">
        <v>7522148.3300000001</v>
      </c>
    </row>
    <row r="196" spans="1:51" x14ac:dyDescent="0.3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3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3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310494</v>
      </c>
      <c r="AY198" s="17">
        <f>SUM(AY199:AY206)</f>
        <v>3705204.16</v>
      </c>
    </row>
    <row r="199" spans="1:51" x14ac:dyDescent="0.3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3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36610</v>
      </c>
      <c r="AY200" s="20">
        <v>3121640.66</v>
      </c>
    </row>
    <row r="201" spans="1:51" x14ac:dyDescent="0.3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63592</v>
      </c>
      <c r="AY201" s="20">
        <v>353600.5</v>
      </c>
    </row>
    <row r="202" spans="1:51" x14ac:dyDescent="0.3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210292</v>
      </c>
      <c r="AY202" s="20">
        <v>229963</v>
      </c>
    </row>
    <row r="203" spans="1:51" x14ac:dyDescent="0.3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3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3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3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3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3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3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3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3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3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1445712.06</v>
      </c>
      <c r="AY212" s="17">
        <f>SUM(AY213:AY218)</f>
        <v>2011191.16</v>
      </c>
    </row>
    <row r="213" spans="1:51" x14ac:dyDescent="0.3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3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1442223.06</v>
      </c>
      <c r="AY214" s="20">
        <v>1988864.96</v>
      </c>
    </row>
    <row r="215" spans="1:51" x14ac:dyDescent="0.3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3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3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3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3489</v>
      </c>
      <c r="AY218" s="20">
        <v>22326.2</v>
      </c>
    </row>
    <row r="219" spans="1:51" x14ac:dyDescent="0.3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256383</v>
      </c>
      <c r="AY219" s="17">
        <v>895014</v>
      </c>
    </row>
    <row r="220" spans="1:51" x14ac:dyDescent="0.3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256383</v>
      </c>
      <c r="AY220" s="20">
        <v>895014</v>
      </c>
    </row>
    <row r="221" spans="1:51" x14ac:dyDescent="0.3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3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2966720.22</v>
      </c>
      <c r="AY222" s="15">
        <f>AY223+AY232+AY236+AY246+AY256+AY264+AY267+AY273+AY277</f>
        <v>8231383.9700000007</v>
      </c>
    </row>
    <row r="223" spans="1:51" x14ac:dyDescent="0.3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506222.81000000006</v>
      </c>
      <c r="AY223" s="17">
        <f>SUM(AY224:AY231)</f>
        <v>839043.04999999993</v>
      </c>
    </row>
    <row r="224" spans="1:51" x14ac:dyDescent="0.3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158648.26</v>
      </c>
      <c r="AY224" s="20">
        <v>363541.92</v>
      </c>
    </row>
    <row r="225" spans="1:51" x14ac:dyDescent="0.3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5939.2</v>
      </c>
      <c r="AY225" s="20">
        <v>20727.599999999999</v>
      </c>
    </row>
    <row r="226" spans="1:51" x14ac:dyDescent="0.3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3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26595.89</v>
      </c>
      <c r="AY227" s="20">
        <v>76553.53</v>
      </c>
    </row>
    <row r="228" spans="1:51" x14ac:dyDescent="0.3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17697.3</v>
      </c>
      <c r="AY228" s="20">
        <v>130030.24</v>
      </c>
    </row>
    <row r="229" spans="1:51" x14ac:dyDescent="0.3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38764.660000000003</v>
      </c>
      <c r="AY229" s="20">
        <v>87027.12</v>
      </c>
    </row>
    <row r="230" spans="1:51" x14ac:dyDescent="0.3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3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258577.5</v>
      </c>
      <c r="AY231" s="20">
        <v>161162.64000000001</v>
      </c>
    </row>
    <row r="232" spans="1:51" x14ac:dyDescent="0.3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52269.279999999999</v>
      </c>
      <c r="AY232" s="17">
        <f>SUM(AY233:AY235)</f>
        <v>110601.86</v>
      </c>
    </row>
    <row r="233" spans="1:51" x14ac:dyDescent="0.3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52269.279999999999</v>
      </c>
      <c r="AY233" s="20">
        <v>110601.86</v>
      </c>
    </row>
    <row r="234" spans="1:51" x14ac:dyDescent="0.3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 x14ac:dyDescent="0.3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 x14ac:dyDescent="0.3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3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3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3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3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3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3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3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3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3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3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241003.53</v>
      </c>
      <c r="AY246" s="17">
        <f>SUM(AY247:AY255)</f>
        <v>1460236.24</v>
      </c>
    </row>
    <row r="247" spans="1:51" x14ac:dyDescent="0.3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19311</v>
      </c>
    </row>
    <row r="248" spans="1:51" x14ac:dyDescent="0.3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0</v>
      </c>
      <c r="AY248" s="20">
        <v>0</v>
      </c>
    </row>
    <row r="249" spans="1:51" x14ac:dyDescent="0.3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0</v>
      </c>
    </row>
    <row r="250" spans="1:51" x14ac:dyDescent="0.3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8338.9699999999993</v>
      </c>
    </row>
    <row r="251" spans="1:51" x14ac:dyDescent="0.3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3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158526.62</v>
      </c>
      <c r="AY252" s="20">
        <v>764703.63</v>
      </c>
    </row>
    <row r="253" spans="1:51" x14ac:dyDescent="0.3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0</v>
      </c>
      <c r="AY253" s="20">
        <v>3000</v>
      </c>
    </row>
    <row r="254" spans="1:51" x14ac:dyDescent="0.3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 x14ac:dyDescent="0.3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82476.91</v>
      </c>
      <c r="AY255" s="20">
        <v>664882.64</v>
      </c>
    </row>
    <row r="256" spans="1:51" x14ac:dyDescent="0.3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340212.83999999997</v>
      </c>
      <c r="AY256" s="17">
        <f>SUM(AY257:AY263)</f>
        <v>680866.8</v>
      </c>
    </row>
    <row r="257" spans="1:51" x14ac:dyDescent="0.3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0</v>
      </c>
      <c r="AY257" s="20">
        <v>0</v>
      </c>
    </row>
    <row r="258" spans="1:51" x14ac:dyDescent="0.3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15219.15</v>
      </c>
      <c r="AY258" s="20">
        <v>39536.83</v>
      </c>
    </row>
    <row r="259" spans="1:51" x14ac:dyDescent="0.3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28779.66</v>
      </c>
      <c r="AY259" s="20">
        <v>118907.28</v>
      </c>
    </row>
    <row r="260" spans="1:51" x14ac:dyDescent="0.3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170064.03</v>
      </c>
      <c r="AY260" s="20">
        <v>121017.4</v>
      </c>
    </row>
    <row r="261" spans="1:51" x14ac:dyDescent="0.3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3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0</v>
      </c>
    </row>
    <row r="263" spans="1:51" x14ac:dyDescent="0.3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126150</v>
      </c>
      <c r="AY263" s="20">
        <v>401405.29</v>
      </c>
    </row>
    <row r="264" spans="1:51" x14ac:dyDescent="0.3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1432125.17</v>
      </c>
      <c r="AY264" s="17">
        <f>SUM(AY265:AY266)</f>
        <v>4037228.74</v>
      </c>
    </row>
    <row r="265" spans="1:51" x14ac:dyDescent="0.3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1432125.17</v>
      </c>
      <c r="AY265" s="20">
        <v>4037228.74</v>
      </c>
    </row>
    <row r="266" spans="1:51" x14ac:dyDescent="0.3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3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53180.47</v>
      </c>
      <c r="AY267" s="17">
        <f>SUM(AY268:AY272)</f>
        <v>294702.79000000004</v>
      </c>
    </row>
    <row r="268" spans="1:51" x14ac:dyDescent="0.3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16720</v>
      </c>
      <c r="AY268" s="20">
        <v>202975.89</v>
      </c>
    </row>
    <row r="269" spans="1:51" x14ac:dyDescent="0.3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12739</v>
      </c>
      <c r="AY269" s="20">
        <v>41859.949999999997</v>
      </c>
    </row>
    <row r="270" spans="1:51" x14ac:dyDescent="0.3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19970.03</v>
      </c>
      <c r="AY270" s="20">
        <v>41781.75</v>
      </c>
    </row>
    <row r="271" spans="1:51" x14ac:dyDescent="0.3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 x14ac:dyDescent="0.3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3751.44</v>
      </c>
      <c r="AY272" s="20">
        <v>8085.2</v>
      </c>
    </row>
    <row r="273" spans="1:51" x14ac:dyDescent="0.3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0</v>
      </c>
    </row>
    <row r="274" spans="1:51" x14ac:dyDescent="0.3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3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 x14ac:dyDescent="0.3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3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341706.12</v>
      </c>
      <c r="AY277" s="17">
        <f>SUM(AY278:AY286)</f>
        <v>808704.49</v>
      </c>
    </row>
    <row r="278" spans="1:51" x14ac:dyDescent="0.3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35516.400000000001</v>
      </c>
      <c r="AY278" s="20">
        <v>103541.33</v>
      </c>
    </row>
    <row r="279" spans="1:51" x14ac:dyDescent="0.3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4178.8999999999996</v>
      </c>
      <c r="AY279" s="20">
        <v>34332.57</v>
      </c>
    </row>
    <row r="280" spans="1:51" x14ac:dyDescent="0.3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0</v>
      </c>
    </row>
    <row r="281" spans="1:51" x14ac:dyDescent="0.3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23308.34</v>
      </c>
      <c r="AY281" s="20">
        <v>34832.19</v>
      </c>
    </row>
    <row r="282" spans="1:51" x14ac:dyDescent="0.3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3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193270.3</v>
      </c>
      <c r="AY283" s="20">
        <v>469265.53</v>
      </c>
    </row>
    <row r="284" spans="1:51" x14ac:dyDescent="0.3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3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85432.18</v>
      </c>
      <c r="AY285" s="20">
        <v>166732.87</v>
      </c>
    </row>
    <row r="286" spans="1:51" x14ac:dyDescent="0.3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 x14ac:dyDescent="0.3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6048814.8700000001</v>
      </c>
      <c r="AY287" s="15">
        <f>AY288+AY298+AY308+AY318+AY328+AY338+AY346+AY356+AY362</f>
        <v>13803650.359999998</v>
      </c>
    </row>
    <row r="288" spans="1:51" x14ac:dyDescent="0.3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3581251.55</v>
      </c>
      <c r="AY288" s="17">
        <v>8472630.6899999995</v>
      </c>
    </row>
    <row r="289" spans="1:51" x14ac:dyDescent="0.3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3481909.55</v>
      </c>
      <c r="AY289" s="20">
        <v>8284413.0800000001</v>
      </c>
    </row>
    <row r="290" spans="1:51" x14ac:dyDescent="0.3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0</v>
      </c>
      <c r="AY290" s="20">
        <v>0</v>
      </c>
    </row>
    <row r="291" spans="1:51" x14ac:dyDescent="0.3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252</v>
      </c>
      <c r="AY291" s="20">
        <v>0</v>
      </c>
    </row>
    <row r="292" spans="1:51" x14ac:dyDescent="0.3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38080</v>
      </c>
      <c r="AY292" s="20">
        <v>78289.11</v>
      </c>
    </row>
    <row r="293" spans="1:51" x14ac:dyDescent="0.3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 x14ac:dyDescent="0.3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 x14ac:dyDescent="0.3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61010</v>
      </c>
      <c r="AY295" s="20">
        <v>107835</v>
      </c>
    </row>
    <row r="296" spans="1:51" x14ac:dyDescent="0.3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2093.5</v>
      </c>
    </row>
    <row r="297" spans="1:51" x14ac:dyDescent="0.3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3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589275.44000000006</v>
      </c>
      <c r="AY298" s="17">
        <f>SUM(AY299:AY307)</f>
        <v>286671.05</v>
      </c>
    </row>
    <row r="299" spans="1:51" x14ac:dyDescent="0.3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3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32368.14</v>
      </c>
      <c r="AY300" s="20">
        <v>0</v>
      </c>
    </row>
    <row r="301" spans="1:51" x14ac:dyDescent="0.3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50162.34</v>
      </c>
      <c r="AY301" s="20">
        <v>121983.05</v>
      </c>
    </row>
    <row r="302" spans="1:51" x14ac:dyDescent="0.3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3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488740.8</v>
      </c>
      <c r="AY303" s="20">
        <v>115128</v>
      </c>
    </row>
    <row r="304" spans="1:51" x14ac:dyDescent="0.3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17604.16</v>
      </c>
      <c r="AY304" s="20">
        <v>48860</v>
      </c>
    </row>
    <row r="305" spans="1:51" x14ac:dyDescent="0.3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3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3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400</v>
      </c>
      <c r="AY307" s="20">
        <v>700</v>
      </c>
    </row>
    <row r="308" spans="1:51" x14ac:dyDescent="0.3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522171.68999999994</v>
      </c>
      <c r="AY308" s="17">
        <f>SUM(AY309:AY317)</f>
        <v>975537.85</v>
      </c>
    </row>
    <row r="309" spans="1:51" x14ac:dyDescent="0.3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420560.91</v>
      </c>
      <c r="AY309" s="20">
        <v>959324.85</v>
      </c>
    </row>
    <row r="310" spans="1:51" x14ac:dyDescent="0.3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0</v>
      </c>
    </row>
    <row r="311" spans="1:51" x14ac:dyDescent="0.3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27370.78</v>
      </c>
      <c r="AY311" s="20">
        <v>0</v>
      </c>
    </row>
    <row r="312" spans="1:51" x14ac:dyDescent="0.3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74240</v>
      </c>
      <c r="AY312" s="20">
        <v>16213</v>
      </c>
    </row>
    <row r="313" spans="1:51" x14ac:dyDescent="0.3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3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3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3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3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3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203427.91</v>
      </c>
      <c r="AY318" s="17">
        <f>SUM(AY319:AY327)</f>
        <v>611245.54</v>
      </c>
    </row>
    <row r="319" spans="1:51" x14ac:dyDescent="0.3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15006.37</v>
      </c>
      <c r="AY319" s="20">
        <v>17862.39</v>
      </c>
    </row>
    <row r="320" spans="1:51" x14ac:dyDescent="0.3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3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3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13809.51</v>
      </c>
      <c r="AY322" s="20">
        <v>553623.15</v>
      </c>
    </row>
    <row r="323" spans="1:51" x14ac:dyDescent="0.3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174612.03</v>
      </c>
      <c r="AY323" s="20">
        <v>0</v>
      </c>
    </row>
    <row r="324" spans="1:51" x14ac:dyDescent="0.3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3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0</v>
      </c>
      <c r="AY325" s="20">
        <v>39760</v>
      </c>
    </row>
    <row r="326" spans="1:51" x14ac:dyDescent="0.3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3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3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690769.45</v>
      </c>
      <c r="AY328" s="17">
        <f>SUM(AY329:AY337)</f>
        <v>2858474.0599999996</v>
      </c>
    </row>
    <row r="329" spans="1:51" x14ac:dyDescent="0.3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252793.95</v>
      </c>
      <c r="AY329" s="20">
        <v>1628172.07</v>
      </c>
    </row>
    <row r="330" spans="1:51" x14ac:dyDescent="0.3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7252</v>
      </c>
      <c r="AY330" s="20">
        <v>12168</v>
      </c>
    </row>
    <row r="331" spans="1:51" x14ac:dyDescent="0.3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15111.48</v>
      </c>
      <c r="AY331" s="20">
        <v>24601.98</v>
      </c>
    </row>
    <row r="332" spans="1:51" x14ac:dyDescent="0.3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3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328026.40999999997</v>
      </c>
      <c r="AY333" s="20">
        <v>376118.62</v>
      </c>
    </row>
    <row r="334" spans="1:51" x14ac:dyDescent="0.3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3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84049.61</v>
      </c>
      <c r="AY335" s="20">
        <v>812353.47</v>
      </c>
    </row>
    <row r="336" spans="1:51" x14ac:dyDescent="0.3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3536</v>
      </c>
      <c r="AY336" s="20">
        <v>2019.92</v>
      </c>
    </row>
    <row r="337" spans="1:51" x14ac:dyDescent="0.3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3040</v>
      </c>
    </row>
    <row r="338" spans="1:51" x14ac:dyDescent="0.3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900</v>
      </c>
      <c r="AY338" s="17">
        <f>SUM(AY339:AY345)</f>
        <v>46520</v>
      </c>
    </row>
    <row r="339" spans="1:51" x14ac:dyDescent="0.3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900</v>
      </c>
      <c r="AY339" s="20">
        <v>46520</v>
      </c>
    </row>
    <row r="340" spans="1:51" x14ac:dyDescent="0.3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3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3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3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3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3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3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21703.38</v>
      </c>
      <c r="AY346" s="17">
        <f>SUM(AY347:AY355)</f>
        <v>80544.28</v>
      </c>
    </row>
    <row r="347" spans="1:51" x14ac:dyDescent="0.3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1062.9100000000001</v>
      </c>
    </row>
    <row r="348" spans="1:51" x14ac:dyDescent="0.3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0</v>
      </c>
    </row>
    <row r="349" spans="1:51" x14ac:dyDescent="0.3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3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3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21703.38</v>
      </c>
      <c r="AY351" s="20">
        <v>79481.37</v>
      </c>
    </row>
    <row r="352" spans="1:51" x14ac:dyDescent="0.3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3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3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3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 x14ac:dyDescent="0.3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273679.51</v>
      </c>
      <c r="AY356" s="17">
        <f>SUM(AY357:AY361)</f>
        <v>145367.06</v>
      </c>
    </row>
    <row r="357" spans="1:51" x14ac:dyDescent="0.3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3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273679.51</v>
      </c>
      <c r="AY358" s="20">
        <v>145367.06</v>
      </c>
    </row>
    <row r="359" spans="1:51" x14ac:dyDescent="0.3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3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3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3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165635.94</v>
      </c>
      <c r="AY362" s="17">
        <f>SUM(AY363:AY371)</f>
        <v>326659.82999999996</v>
      </c>
    </row>
    <row r="363" spans="1:51" x14ac:dyDescent="0.3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 x14ac:dyDescent="0.3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165635.94</v>
      </c>
      <c r="AY364" s="20">
        <v>262983.23</v>
      </c>
    </row>
    <row r="365" spans="1:51" x14ac:dyDescent="0.3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3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 x14ac:dyDescent="0.3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55577.599999999999</v>
      </c>
    </row>
    <row r="368" spans="1:51" x14ac:dyDescent="0.3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8099</v>
      </c>
    </row>
    <row r="369" spans="1:51" x14ac:dyDescent="0.3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3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3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0</v>
      </c>
    </row>
    <row r="372" spans="1:51" ht="15.6" x14ac:dyDescent="0.3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3141451.45</v>
      </c>
      <c r="AY372" s="13">
        <f>AY373+AY385+AY391+AY403+AY416+AY423+AY433+AY436+AY447</f>
        <v>3987842.83</v>
      </c>
    </row>
    <row r="373" spans="1:51" x14ac:dyDescent="0.3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3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3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3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3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3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3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3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3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3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3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3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3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120866</v>
      </c>
      <c r="AY385" s="15">
        <f>AY386+AY390</f>
        <v>192392</v>
      </c>
    </row>
    <row r="386" spans="1:51" x14ac:dyDescent="0.3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0</v>
      </c>
      <c r="AY386" s="17">
        <f>SUM(AY387:AY389)</f>
        <v>0</v>
      </c>
    </row>
    <row r="387" spans="1:51" x14ac:dyDescent="0.3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0</v>
      </c>
      <c r="AY387" s="20">
        <v>0</v>
      </c>
    </row>
    <row r="388" spans="1:51" x14ac:dyDescent="0.3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3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3">
      <c r="A390" s="10" t="s">
        <v>754</v>
      </c>
      <c r="B390" s="16" t="s">
        <v>755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120866</v>
      </c>
      <c r="AY390" s="17">
        <v>192392</v>
      </c>
    </row>
    <row r="391" spans="1:51" x14ac:dyDescent="0.3">
      <c r="A391" s="10" t="s">
        <v>756</v>
      </c>
      <c r="B391" s="21" t="s">
        <v>757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3">
      <c r="A392" s="10" t="s">
        <v>758</v>
      </c>
      <c r="B392" s="16" t="s">
        <v>759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3">
      <c r="A393" s="18" t="s">
        <v>760</v>
      </c>
      <c r="B393" s="19" t="s">
        <v>761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3">
      <c r="A394" s="18" t="s">
        <v>762</v>
      </c>
      <c r="B394" s="19" t="s">
        <v>763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3">
      <c r="A395" s="18" t="s">
        <v>764</v>
      </c>
      <c r="B395" s="19" t="s">
        <v>765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3">
      <c r="A396" s="18" t="s">
        <v>766</v>
      </c>
      <c r="B396" s="19" t="s">
        <v>767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3">
      <c r="A397" s="18" t="s">
        <v>768</v>
      </c>
      <c r="B397" s="19" t="s">
        <v>769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3">
      <c r="A398" s="18" t="s">
        <v>770</v>
      </c>
      <c r="B398" s="19" t="s">
        <v>771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3">
      <c r="A399" s="18" t="s">
        <v>772</v>
      </c>
      <c r="B399" s="19" t="s">
        <v>773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3">
      <c r="A400" s="18" t="s">
        <v>774</v>
      </c>
      <c r="B400" s="19" t="s">
        <v>775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3">
      <c r="A401" s="10" t="s">
        <v>776</v>
      </c>
      <c r="B401" s="16" t="s">
        <v>777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3">
      <c r="A402" s="18" t="s">
        <v>778</v>
      </c>
      <c r="B402" s="19" t="s">
        <v>779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3">
      <c r="A403" s="10" t="s">
        <v>780</v>
      </c>
      <c r="B403" s="21" t="s">
        <v>781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3020585.45</v>
      </c>
      <c r="AY403" s="15">
        <f>AY404+AY406+AY408+AY414</f>
        <v>3795450.83</v>
      </c>
    </row>
    <row r="404" spans="1:51" x14ac:dyDescent="0.3">
      <c r="A404" s="10" t="s">
        <v>782</v>
      </c>
      <c r="B404" s="16" t="s">
        <v>783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19250</v>
      </c>
      <c r="AY404" s="17">
        <f>SUM(AY405)</f>
        <v>678425.7</v>
      </c>
    </row>
    <row r="405" spans="1:51" x14ac:dyDescent="0.3">
      <c r="A405" s="18" t="s">
        <v>784</v>
      </c>
      <c r="B405" s="19" t="s">
        <v>785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19250</v>
      </c>
      <c r="AY405" s="20">
        <v>678425.7</v>
      </c>
    </row>
    <row r="406" spans="1:51" x14ac:dyDescent="0.3">
      <c r="A406" s="10" t="s">
        <v>786</v>
      </c>
      <c r="B406" s="16" t="s">
        <v>787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 x14ac:dyDescent="0.3">
      <c r="A407" s="18" t="s">
        <v>788</v>
      </c>
      <c r="B407" s="19" t="s">
        <v>789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 x14ac:dyDescent="0.3">
      <c r="A408" s="10" t="s">
        <v>790</v>
      </c>
      <c r="B408" s="16" t="s">
        <v>791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3001335.45</v>
      </c>
      <c r="AY408" s="17">
        <f>SUM(AY409:AY413)</f>
        <v>3117025.13</v>
      </c>
    </row>
    <row r="409" spans="1:51" x14ac:dyDescent="0.3">
      <c r="A409" s="18" t="s">
        <v>792</v>
      </c>
      <c r="B409" s="19" t="s">
        <v>793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2013335.45</v>
      </c>
      <c r="AY409" s="20">
        <v>7086.01</v>
      </c>
    </row>
    <row r="410" spans="1:51" x14ac:dyDescent="0.3">
      <c r="A410" s="18" t="s">
        <v>794</v>
      </c>
      <c r="B410" s="19" t="s">
        <v>795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3">
      <c r="A411" s="18" t="s">
        <v>796</v>
      </c>
      <c r="B411" s="19" t="s">
        <v>797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988000</v>
      </c>
      <c r="AY411" s="20">
        <v>3109939.12</v>
      </c>
    </row>
    <row r="412" spans="1:51" x14ac:dyDescent="0.3">
      <c r="A412" s="18" t="s">
        <v>798</v>
      </c>
      <c r="B412" s="19" t="s">
        <v>799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3">
      <c r="A413" s="18" t="s">
        <v>800</v>
      </c>
      <c r="B413" s="19" t="s">
        <v>801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3">
      <c r="A414" s="10" t="s">
        <v>802</v>
      </c>
      <c r="B414" s="16" t="s">
        <v>803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3">
      <c r="A415" s="18" t="s">
        <v>804</v>
      </c>
      <c r="B415" s="19" t="s">
        <v>805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3">
      <c r="A416" s="10" t="s">
        <v>806</v>
      </c>
      <c r="B416" s="21" t="s">
        <v>807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0</v>
      </c>
      <c r="AY416" s="15">
        <f>AY417+AY419+AY421</f>
        <v>0</v>
      </c>
    </row>
    <row r="417" spans="1:51" x14ac:dyDescent="0.3">
      <c r="A417" s="10" t="s">
        <v>808</v>
      </c>
      <c r="B417" s="16" t="s">
        <v>809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3">
      <c r="A418" s="18" t="s">
        <v>810</v>
      </c>
      <c r="B418" s="19" t="s">
        <v>811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3">
      <c r="A419" s="10" t="s">
        <v>812</v>
      </c>
      <c r="B419" s="16" t="s">
        <v>813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3">
      <c r="A420" s="18" t="s">
        <v>814</v>
      </c>
      <c r="B420" s="19" t="s">
        <v>815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3">
      <c r="A421" s="10" t="s">
        <v>816</v>
      </c>
      <c r="B421" s="16" t="s">
        <v>817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3">
      <c r="A422" s="18" t="s">
        <v>818</v>
      </c>
      <c r="B422" s="19" t="s">
        <v>819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3">
      <c r="A423" s="10" t="s">
        <v>820</v>
      </c>
      <c r="B423" s="21" t="s">
        <v>821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3">
      <c r="A424" s="10" t="s">
        <v>822</v>
      </c>
      <c r="B424" s="16" t="s">
        <v>823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3">
      <c r="A425" s="18" t="s">
        <v>824</v>
      </c>
      <c r="B425" s="19" t="s">
        <v>825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3">
      <c r="A426" s="18" t="s">
        <v>826</v>
      </c>
      <c r="B426" s="19" t="s">
        <v>827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3">
      <c r="A427" s="18" t="s">
        <v>828</v>
      </c>
      <c r="B427" s="19" t="s">
        <v>829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3">
      <c r="A428" s="10" t="s">
        <v>830</v>
      </c>
      <c r="B428" s="16" t="s">
        <v>831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3">
      <c r="A429" s="18" t="s">
        <v>824</v>
      </c>
      <c r="B429" s="19" t="s">
        <v>832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3">
      <c r="A430" s="18" t="s">
        <v>826</v>
      </c>
      <c r="B430" s="19" t="s">
        <v>833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3">
      <c r="A431" s="18" t="s">
        <v>828</v>
      </c>
      <c r="B431" s="19" t="s">
        <v>834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3">
      <c r="A432" s="18" t="s">
        <v>835</v>
      </c>
      <c r="B432" s="19" t="s">
        <v>836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3">
      <c r="A433" s="10" t="s">
        <v>837</v>
      </c>
      <c r="B433" s="21" t="s">
        <v>838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3">
      <c r="A434" s="10" t="s">
        <v>839</v>
      </c>
      <c r="B434" s="16" t="s">
        <v>840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3">
      <c r="A435" s="18" t="s">
        <v>841</v>
      </c>
      <c r="B435" s="19" t="s">
        <v>842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3">
      <c r="A436" s="10" t="s">
        <v>843</v>
      </c>
      <c r="B436" s="21" t="s">
        <v>844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3">
      <c r="A437" s="10" t="s">
        <v>845</v>
      </c>
      <c r="B437" s="16" t="s">
        <v>846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3">
      <c r="A438" s="18" t="s">
        <v>847</v>
      </c>
      <c r="B438" s="19" t="s">
        <v>848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3">
      <c r="A439" s="10" t="s">
        <v>849</v>
      </c>
      <c r="B439" s="16" t="s">
        <v>850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3">
      <c r="A440" s="18" t="s">
        <v>851</v>
      </c>
      <c r="B440" s="19" t="s">
        <v>852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3">
      <c r="A441" s="10" t="s">
        <v>853</v>
      </c>
      <c r="B441" s="16" t="s">
        <v>854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3">
      <c r="A442" s="18" t="s">
        <v>855</v>
      </c>
      <c r="B442" s="19" t="s">
        <v>856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3">
      <c r="A443" s="10" t="s">
        <v>857</v>
      </c>
      <c r="B443" s="16" t="s">
        <v>858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3">
      <c r="A444" s="18" t="s">
        <v>859</v>
      </c>
      <c r="B444" s="19" t="s">
        <v>860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3">
      <c r="A445" s="10" t="s">
        <v>861</v>
      </c>
      <c r="B445" s="16" t="s">
        <v>862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3">
      <c r="A446" s="18" t="s">
        <v>863</v>
      </c>
      <c r="B446" s="19" t="s">
        <v>864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3">
      <c r="A447" s="10" t="s">
        <v>865</v>
      </c>
      <c r="B447" s="21" t="s">
        <v>866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3">
      <c r="A448" s="10" t="s">
        <v>867</v>
      </c>
      <c r="B448" s="16" t="s">
        <v>868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3">
      <c r="A449" s="18" t="s">
        <v>869</v>
      </c>
      <c r="B449" s="19" t="s">
        <v>870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3">
      <c r="A450" s="18" t="s">
        <v>871</v>
      </c>
      <c r="B450" s="19" t="s">
        <v>872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3">
      <c r="A451" s="10" t="s">
        <v>873</v>
      </c>
      <c r="B451" s="16" t="s">
        <v>874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3">
      <c r="A452" s="18" t="s">
        <v>875</v>
      </c>
      <c r="B452" s="19" t="s">
        <v>876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6" x14ac:dyDescent="0.3">
      <c r="A453" s="10" t="s">
        <v>877</v>
      </c>
      <c r="B453" s="24" t="s">
        <v>878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3">
      <c r="A454" s="10" t="s">
        <v>879</v>
      </c>
      <c r="B454" s="21" t="s">
        <v>880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3">
      <c r="A455" s="10" t="s">
        <v>881</v>
      </c>
      <c r="B455" s="16" t="s">
        <v>882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3">
      <c r="A456" s="18" t="s">
        <v>883</v>
      </c>
      <c r="B456" s="19" t="s">
        <v>884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3">
      <c r="A457" s="18" t="s">
        <v>885</v>
      </c>
      <c r="B457" s="19" t="s">
        <v>886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3">
      <c r="A458" s="18" t="s">
        <v>887</v>
      </c>
      <c r="B458" s="19" t="s">
        <v>888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3">
      <c r="A459" s="10" t="s">
        <v>889</v>
      </c>
      <c r="B459" s="16" t="s">
        <v>890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3">
      <c r="A460" s="18" t="s">
        <v>891</v>
      </c>
      <c r="B460" s="19" t="s">
        <v>892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3">
      <c r="A461" s="18" t="s">
        <v>893</v>
      </c>
      <c r="B461" s="19" t="s">
        <v>894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3">
      <c r="A462" s="18" t="s">
        <v>895</v>
      </c>
      <c r="B462" s="19" t="s">
        <v>896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3">
      <c r="A463" s="10" t="s">
        <v>897</v>
      </c>
      <c r="B463" s="21" t="s">
        <v>898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3">
      <c r="A464" s="10" t="s">
        <v>899</v>
      </c>
      <c r="B464" s="16" t="s">
        <v>900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3">
      <c r="A465" s="18" t="s">
        <v>901</v>
      </c>
      <c r="B465" s="19" t="s">
        <v>902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3">
      <c r="A466" s="18" t="s">
        <v>903</v>
      </c>
      <c r="B466" s="19" t="s">
        <v>904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3">
      <c r="A467" s="18" t="s">
        <v>905</v>
      </c>
      <c r="B467" s="19" t="s">
        <v>906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3">
      <c r="A468" s="18" t="s">
        <v>907</v>
      </c>
      <c r="B468" s="19" t="s">
        <v>908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3">
      <c r="A469" s="10" t="s">
        <v>909</v>
      </c>
      <c r="B469" s="16" t="s">
        <v>910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3">
      <c r="A470" s="18" t="s">
        <v>911</v>
      </c>
      <c r="B470" s="19" t="s">
        <v>912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3">
      <c r="A471" s="10" t="s">
        <v>913</v>
      </c>
      <c r="B471" s="21" t="s">
        <v>914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3">
      <c r="A472" s="10" t="s">
        <v>915</v>
      </c>
      <c r="B472" s="16" t="s">
        <v>916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3">
      <c r="A473" s="18" t="s">
        <v>917</v>
      </c>
      <c r="B473" s="19" t="s">
        <v>918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3">
      <c r="A474" s="10" t="s">
        <v>919</v>
      </c>
      <c r="B474" s="16" t="s">
        <v>920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3">
      <c r="A475" s="18" t="s">
        <v>921</v>
      </c>
      <c r="B475" s="19" t="s">
        <v>922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3">
      <c r="A476" s="18" t="s">
        <v>923</v>
      </c>
      <c r="B476" s="19" t="s">
        <v>924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6" x14ac:dyDescent="0.3">
      <c r="A477" s="10" t="s">
        <v>925</v>
      </c>
      <c r="B477" s="24" t="s">
        <v>926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83675.95</v>
      </c>
      <c r="AY477" s="13">
        <f>AY478+AY489+AY494+AY499+AY502</f>
        <v>0</v>
      </c>
    </row>
    <row r="478" spans="1:51" x14ac:dyDescent="0.3">
      <c r="A478" s="10" t="s">
        <v>927</v>
      </c>
      <c r="B478" s="21" t="s">
        <v>928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83675.95</v>
      </c>
      <c r="AY478" s="15">
        <f>AY479+AY483</f>
        <v>0</v>
      </c>
    </row>
    <row r="479" spans="1:51" x14ac:dyDescent="0.3">
      <c r="A479" s="10" t="s">
        <v>929</v>
      </c>
      <c r="B479" s="16" t="s">
        <v>930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83675.95</v>
      </c>
      <c r="AY479" s="17">
        <f>SUM(AY480:AY482)</f>
        <v>0</v>
      </c>
    </row>
    <row r="480" spans="1:51" x14ac:dyDescent="0.3">
      <c r="A480" s="18" t="s">
        <v>931</v>
      </c>
      <c r="B480" s="19" t="s">
        <v>932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83675.95</v>
      </c>
      <c r="AY480" s="20">
        <v>0</v>
      </c>
    </row>
    <row r="481" spans="1:51" x14ac:dyDescent="0.3">
      <c r="A481" s="18" t="s">
        <v>933</v>
      </c>
      <c r="B481" s="19" t="s">
        <v>934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3">
      <c r="A482" s="18" t="s">
        <v>935</v>
      </c>
      <c r="B482" s="19" t="s">
        <v>936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3">
      <c r="A483" s="10" t="s">
        <v>937</v>
      </c>
      <c r="B483" s="16" t="s">
        <v>938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3">
      <c r="A484" s="18" t="s">
        <v>939</v>
      </c>
      <c r="B484" s="19" t="s">
        <v>940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3">
      <c r="A485" s="18" t="s">
        <v>941</v>
      </c>
      <c r="B485" s="19" t="s">
        <v>942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3">
      <c r="A486" s="18" t="s">
        <v>943</v>
      </c>
      <c r="B486" s="19" t="s">
        <v>944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3">
      <c r="A487" s="18" t="s">
        <v>945</v>
      </c>
      <c r="B487" s="19" t="s">
        <v>946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3">
      <c r="A488" s="18" t="s">
        <v>947</v>
      </c>
      <c r="B488" s="19" t="s">
        <v>948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3">
      <c r="A489" s="10" t="s">
        <v>949</v>
      </c>
      <c r="B489" s="21" t="s">
        <v>950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3">
      <c r="A490" s="10" t="s">
        <v>951</v>
      </c>
      <c r="B490" s="16" t="s">
        <v>952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3">
      <c r="A491" s="18" t="s">
        <v>953</v>
      </c>
      <c r="B491" s="19" t="s">
        <v>954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3">
      <c r="A492" s="10" t="s">
        <v>955</v>
      </c>
      <c r="B492" s="16" t="s">
        <v>956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3">
      <c r="A493" s="18" t="s">
        <v>957</v>
      </c>
      <c r="B493" s="19" t="s">
        <v>958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3">
      <c r="A494" s="10" t="s">
        <v>959</v>
      </c>
      <c r="B494" s="21" t="s">
        <v>960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3">
      <c r="A495" s="10" t="s">
        <v>961</v>
      </c>
      <c r="B495" s="16" t="s">
        <v>962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3">
      <c r="A496" s="18" t="s">
        <v>963</v>
      </c>
      <c r="B496" s="19" t="s">
        <v>964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3">
      <c r="A497" s="10" t="s">
        <v>965</v>
      </c>
      <c r="B497" s="16" t="s">
        <v>966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3">
      <c r="A498" s="18" t="s">
        <v>967</v>
      </c>
      <c r="B498" s="19" t="s">
        <v>968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3">
      <c r="A499" s="10" t="s">
        <v>969</v>
      </c>
      <c r="B499" s="21" t="s">
        <v>970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3">
      <c r="A500" s="10" t="s">
        <v>971</v>
      </c>
      <c r="B500" s="16" t="s">
        <v>972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3">
      <c r="A501" s="18" t="s">
        <v>973</v>
      </c>
      <c r="B501" s="19" t="s">
        <v>974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3">
      <c r="A502" s="10" t="s">
        <v>975</v>
      </c>
      <c r="B502" s="21" t="s">
        <v>976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3">
      <c r="A503" s="10" t="s">
        <v>977</v>
      </c>
      <c r="B503" s="16" t="s">
        <v>978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3">
      <c r="A504" s="18" t="s">
        <v>979</v>
      </c>
      <c r="B504" s="19" t="s">
        <v>980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3">
      <c r="A505" s="10" t="s">
        <v>981</v>
      </c>
      <c r="B505" s="16" t="s">
        <v>982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3">
      <c r="A506" s="18" t="s">
        <v>983</v>
      </c>
      <c r="B506" s="19" t="s">
        <v>984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6" x14ac:dyDescent="0.3">
      <c r="A507" s="10" t="s">
        <v>985</v>
      </c>
      <c r="B507" s="24" t="s">
        <v>986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 x14ac:dyDescent="0.3">
      <c r="A508" s="10" t="s">
        <v>987</v>
      </c>
      <c r="B508" s="21" t="s">
        <v>988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3">
      <c r="A509" s="10" t="s">
        <v>989</v>
      </c>
      <c r="B509" s="16" t="s">
        <v>990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3">
      <c r="A510" s="10" t="s">
        <v>991</v>
      </c>
      <c r="B510" s="16" t="s">
        <v>992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3">
      <c r="A511" s="10" t="s">
        <v>993</v>
      </c>
      <c r="B511" s="16" t="s">
        <v>994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3">
      <c r="A512" s="10" t="s">
        <v>995</v>
      </c>
      <c r="B512" s="16" t="s">
        <v>996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3">
      <c r="A513" s="10" t="s">
        <v>997</v>
      </c>
      <c r="B513" s="16" t="s">
        <v>998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3">
      <c r="A514" s="10" t="s">
        <v>999</v>
      </c>
      <c r="B514" s="16" t="s">
        <v>1000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3">
      <c r="A515" s="10" t="s">
        <v>1001</v>
      </c>
      <c r="B515" s="16" t="s">
        <v>1002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x14ac:dyDescent="0.3">
      <c r="A516" s="10" t="s">
        <v>1003</v>
      </c>
      <c r="B516" s="16" t="s">
        <v>1004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3">
      <c r="A517" s="10" t="s">
        <v>1005</v>
      </c>
      <c r="B517" s="21" t="s">
        <v>1006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3">
      <c r="A518" s="10" t="s">
        <v>1007</v>
      </c>
      <c r="B518" s="16" t="s">
        <v>1008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3">
      <c r="A519" s="10" t="s">
        <v>1009</v>
      </c>
      <c r="B519" s="16" t="s">
        <v>1010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3">
      <c r="A520" s="10" t="s">
        <v>1011</v>
      </c>
      <c r="B520" s="21" t="s">
        <v>1012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3">
      <c r="A521" s="10" t="s">
        <v>1013</v>
      </c>
      <c r="B521" s="16" t="s">
        <v>1014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3">
      <c r="A522" s="10" t="s">
        <v>1015</v>
      </c>
      <c r="B522" s="16" t="s">
        <v>1016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3">
      <c r="A523" s="10" t="s">
        <v>1017</v>
      </c>
      <c r="B523" s="16" t="s">
        <v>1018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3">
      <c r="A524" s="10" t="s">
        <v>1019</v>
      </c>
      <c r="B524" s="16" t="s">
        <v>1020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3">
      <c r="A525" s="10" t="s">
        <v>1021</v>
      </c>
      <c r="B525" s="16" t="s">
        <v>1022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3">
      <c r="A526" s="10" t="s">
        <v>1023</v>
      </c>
      <c r="B526" s="21" t="s">
        <v>1024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3">
      <c r="A527" s="10" t="s">
        <v>1025</v>
      </c>
      <c r="B527" s="16" t="s">
        <v>1026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3">
      <c r="A528" s="10" t="s">
        <v>1027</v>
      </c>
      <c r="B528" s="21" t="s">
        <v>1028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3">
      <c r="A529" s="10" t="s">
        <v>1029</v>
      </c>
      <c r="B529" s="16" t="s">
        <v>1030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3">
      <c r="A530" s="10" t="s">
        <v>1031</v>
      </c>
      <c r="B530" s="21" t="s">
        <v>1032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 x14ac:dyDescent="0.3">
      <c r="A531" s="10" t="s">
        <v>1033</v>
      </c>
      <c r="B531" s="16" t="s">
        <v>1034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3">
      <c r="A532" s="10" t="s">
        <v>1035</v>
      </c>
      <c r="B532" s="16" t="s">
        <v>1036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3">
      <c r="A533" s="10" t="s">
        <v>1037</v>
      </c>
      <c r="B533" s="16" t="s">
        <v>1038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3">
      <c r="A534" s="10" t="s">
        <v>1039</v>
      </c>
      <c r="B534" s="16" t="s">
        <v>1040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3">
      <c r="A535" s="10" t="s">
        <v>1041</v>
      </c>
      <c r="B535" s="16" t="s">
        <v>1042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3">
      <c r="A536" s="10" t="s">
        <v>1043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3">
      <c r="A537" s="10" t="s">
        <v>1044</v>
      </c>
      <c r="B537" s="16" t="s">
        <v>1045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3">
      <c r="A538" s="10" t="s">
        <v>1046</v>
      </c>
      <c r="B538" s="16" t="s">
        <v>1047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3">
      <c r="A539" s="10" t="s">
        <v>1048</v>
      </c>
      <c r="B539" s="16" t="s">
        <v>1049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6" x14ac:dyDescent="0.3">
      <c r="A540" s="10" t="s">
        <v>1050</v>
      </c>
      <c r="B540" s="24" t="s">
        <v>1051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3">
      <c r="A541" s="10" t="s">
        <v>1052</v>
      </c>
      <c r="B541" s="21" t="s">
        <v>1053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3">
      <c r="A542" s="10" t="s">
        <v>1054</v>
      </c>
      <c r="B542" s="16" t="s">
        <v>1055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3">
      <c r="A543" s="29"/>
      <c r="B543" s="49" t="s">
        <v>1056</v>
      </c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49"/>
      <c r="AS543" s="49"/>
      <c r="AT543" s="49"/>
      <c r="AU543" s="49"/>
      <c r="AV543" s="49"/>
      <c r="AW543" s="49"/>
      <c r="AX543" s="30">
        <f>AX186+AX372+AX453+AX477+AX507+AX540</f>
        <v>27263934.550000001</v>
      </c>
      <c r="AY543" s="30">
        <f>AY186+AY372+AY453+AY477+AY507+AY540</f>
        <v>61073682.809999995</v>
      </c>
    </row>
    <row r="544" spans="1:51" ht="16.5" customHeight="1" thickBot="1" x14ac:dyDescent="0.4">
      <c r="B544" s="50" t="s">
        <v>1057</v>
      </c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31">
        <f>AX184-AX543</f>
        <v>17925214.580000002</v>
      </c>
      <c r="AY544" s="31">
        <f>AY184-AY543</f>
        <v>27700369.660000004</v>
      </c>
    </row>
    <row r="545" spans="2:51" ht="15" thickTop="1" x14ac:dyDescent="0.3"/>
    <row r="546" spans="2:51" ht="18" x14ac:dyDescent="0.35">
      <c r="B546" s="34" t="s">
        <v>1058</v>
      </c>
    </row>
    <row r="547" spans="2:51" x14ac:dyDescent="0.3">
      <c r="B547" s="1"/>
    </row>
    <row r="548" spans="2:51" x14ac:dyDescent="0.3">
      <c r="B548" s="40"/>
      <c r="AG548" s="47" t="s">
        <v>1066</v>
      </c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</row>
    <row r="549" spans="2:51" ht="8.25" customHeight="1" x14ac:dyDescent="0.3"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</row>
    <row r="550" spans="2:51" x14ac:dyDescent="0.3"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</row>
    <row r="551" spans="2:51" x14ac:dyDescent="0.3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51" t="s">
        <v>1059</v>
      </c>
      <c r="AW551" s="51"/>
      <c r="AX551" s="51"/>
      <c r="AY551" s="51"/>
    </row>
    <row r="552" spans="2:51" x14ac:dyDescent="0.3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2" t="s">
        <v>1062</v>
      </c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2" t="s">
        <v>1063</v>
      </c>
      <c r="AW552" s="52"/>
      <c r="AX552" s="52"/>
      <c r="AY552" s="52"/>
    </row>
    <row r="553" spans="2:51" x14ac:dyDescent="0.3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3"/>
      <c r="AW553" s="53"/>
      <c r="AX553" s="53"/>
      <c r="AY553" s="53"/>
    </row>
    <row r="554" spans="2:51" ht="15.75" customHeight="1" x14ac:dyDescent="0.3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5" t="s">
        <v>1064</v>
      </c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6" t="s">
        <v>1065</v>
      </c>
      <c r="AW554" s="46"/>
      <c r="AX554" s="46"/>
      <c r="AY554" s="46"/>
    </row>
    <row r="555" spans="2:51" ht="15" customHeight="1" x14ac:dyDescent="0.3">
      <c r="D555" s="39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S555" s="39"/>
      <c r="AV555" s="46"/>
      <c r="AW555" s="46"/>
      <c r="AX555" s="46"/>
      <c r="AY555" s="46"/>
    </row>
    <row r="556" spans="2:51" x14ac:dyDescent="0.3"/>
    <row r="557" spans="2:51" hidden="1" x14ac:dyDescent="0.3"/>
    <row r="558" spans="2:51" hidden="1" x14ac:dyDescent="0.3"/>
    <row r="559" spans="2:51" hidden="1" x14ac:dyDescent="0.3"/>
    <row r="560" spans="2:51" hidden="1" x14ac:dyDescent="0.3"/>
    <row r="561" x14ac:dyDescent="0.3"/>
    <row r="562" x14ac:dyDescent="0.3"/>
    <row r="563" x14ac:dyDescent="0.3"/>
    <row r="564" x14ac:dyDescent="0.3"/>
  </sheetData>
  <sheetProtection algorithmName="SHA-512" hashValue="WsXiW4pYhtahE5UKDmqo4w5QGUeaBw9LXO5wioizx+U2uzIXwk+Eo1Tnl+3Y+rOlNv+P7yTvSQuti2wPW2WxuQ==" saltValue="g/kQZfOD38HFNKwdbieGlA==" spinCount="100000" sheet="1" objects="1" scenarios="1" selectLockedCells="1"/>
  <mergeCells count="14">
    <mergeCell ref="B1:AY1"/>
    <mergeCell ref="B2:AY2"/>
    <mergeCell ref="B3:AY3"/>
    <mergeCell ref="P554:AF555"/>
    <mergeCell ref="AV554:AY555"/>
    <mergeCell ref="AG548:AU551"/>
    <mergeCell ref="B5:AW5"/>
    <mergeCell ref="B184:AW184"/>
    <mergeCell ref="B543:AW543"/>
    <mergeCell ref="B544:AW544"/>
    <mergeCell ref="P551:AF551"/>
    <mergeCell ref="AV551:AY551"/>
    <mergeCell ref="P552:AF553"/>
    <mergeCell ref="AV552:AY553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Oscar</cp:lastModifiedBy>
  <dcterms:created xsi:type="dcterms:W3CDTF">2021-12-07T19:32:18Z</dcterms:created>
  <dcterms:modified xsi:type="dcterms:W3CDTF">2022-07-01T17:38:06Z</dcterms:modified>
</cp:coreProperties>
</file>