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FJZ3DTq6L4NwDN4KONnPxY/cb45Dr/WBsW9NI4vayCN2bbR6QqM4HvDX5NUOVudUBeoNpze26PNNr7FK6h+Epw==" workbookSaltValue="Y8bgWA7NaD4xL8hhW9QL6A==" workbookSpinCount="100000" lockStructure="1"/>
  <bookViews>
    <workbookView xWindow="0" yWindow="0" windowWidth="28800" windowHeight="1170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35" i="1" s="1"/>
  <c r="AY29" i="1"/>
  <c r="AX29" i="1"/>
  <c r="AX27" i="1"/>
  <c r="AY27" i="1"/>
  <c r="AX25" i="1"/>
  <c r="AY25" i="1"/>
  <c r="AY19" i="1"/>
  <c r="AY11" i="1"/>
  <c r="AX9" i="1"/>
  <c r="AY9" i="1"/>
  <c r="AY454" i="1" l="1"/>
  <c r="AY447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X403" i="1" s="1"/>
  <c r="AY416" i="1"/>
  <c r="AY474" i="1"/>
  <c r="AY471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Y507" i="1" s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X471" i="1" s="1"/>
  <c r="AY72" i="1"/>
  <c r="AY81" i="1"/>
  <c r="AX416" i="1"/>
  <c r="AY494" i="1"/>
  <c r="AY502" i="1"/>
  <c r="AX436" i="1"/>
  <c r="AX35" i="1"/>
  <c r="AY478" i="1" l="1"/>
  <c r="AY477" i="1" s="1"/>
  <c r="AX478" i="1"/>
  <c r="AX477" i="1" s="1"/>
  <c r="AY453" i="1"/>
  <c r="AX453" i="1"/>
  <c r="AY372" i="1"/>
  <c r="AY287" i="1"/>
  <c r="AX287" i="1"/>
  <c r="AX222" i="1"/>
  <c r="AY222" i="1"/>
  <c r="AX187" i="1"/>
  <c r="AY187" i="1"/>
  <c r="AX118" i="1"/>
  <c r="AX117" i="1" s="1"/>
  <c r="AY118" i="1"/>
  <c r="AY117" i="1" s="1"/>
  <c r="AY40" i="1"/>
  <c r="AY7" i="1"/>
  <c r="AX8" i="1"/>
  <c r="AX7" i="1" s="1"/>
  <c r="AX372" i="1"/>
  <c r="AX186" i="1" l="1"/>
  <c r="AX539" i="1" s="1"/>
  <c r="AY186" i="1"/>
  <c r="AY539" i="1" s="1"/>
  <c r="AX184" i="1"/>
  <c r="AY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<sst xmlns="http://schemas.openxmlformats.org/spreadsheetml/2006/main" count="1075" uniqueCount="1056">
  <si>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</si>
  <si>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</si>
  <si>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</si>
  <si>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</si>
  <si>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</si>
  <si>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</si>
  <si>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</si>
  <si>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</si>
  <si>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</si>
  <si>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</si>
  <si>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</si>
  <si>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</si>
  <si>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</si>
  <si>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</si>
  <si>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</si>
  <si>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</si>
  <si>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</si>
  <si>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</si>
  <si>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</si>
  <si>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</si>
  <si>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</si>
  <si>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</si>
  <si>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</si>
  <si>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</si>
  <si>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</si>
  <si>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</si>
  <si>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</si>
  <si>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</si>
  <si>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</si>
  <si>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</si>
  <si>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</si>
  <si>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</si>
  <si>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</si>
  <si>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</si>
  <si>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</si>
  <si>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</si>
  <si>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</si>
  <si>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</si>
  <si>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</si>
  <si>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</si>
  <si>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</si>
  <si>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</si>
  <si>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</si>
  <si>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</si>
  <si>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</si>
  <si>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</si>
  <si>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</si>
  <si>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</si>
  <si>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</si>
  <si>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</si>
  <si>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</si>
  <si>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</si>
  <si>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</si>
  <si>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</si>
  <si>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</si>
  <si>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</si>
  <si>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</si>
  <si>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</si>
  <si>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</si>
  <si>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</si>
  <si>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</si>
  <si>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</si>
  <si>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</si>
  <si>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</si>
  <si>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</si>
  <si>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</si>
  <si>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</si>
  <si>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</si>
  <si>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</si>
  <si>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</si>
  <si>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</si>
  <si>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</si>
  <si>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</si>
  <si>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</si>
  <si>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</si>
  <si>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</si>
  <si>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</si>
  <si>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</si>
  <si>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</si>
  <si>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</si>
  <si>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</si>
  <si>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</si>
  <si>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</si>
  <si>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</si>
  <si>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</si>
  <si>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</si>
  <si>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</si>
  <si>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</si>
  <si>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</si>
  <si>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</si>
  <si>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</si>
  <si>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</si>
  <si>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</si>
  <si>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</si>
  <si>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</si>
  <si>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</si>
  <si>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</si>
  <si>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</si>
  <si>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</si>
  <si>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</si>
  <si>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</si>
  <si>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</si>
  <si>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</si>
  <si>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</si>
  <si>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</si>
  <si>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</si>
  <si>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</si>
  <si>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</si>
  <si>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</si>
  <si>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</si>
  <si>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</si>
  <si>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</si>
  <si>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</si>
  <si>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</si>
  <si>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</si>
  <si>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</si>
  <si>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</si>
  <si>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</si>
  <si>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</si>
  <si>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</si>
  <si>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</si>
  <si>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</si>
  <si>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</si>
  <si>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</si>
  <si>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</si>
  <si>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</si>
  <si>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</si>
  <si>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</si>
  <si>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</si>
  <si>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</si>
  <si>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</si>
  <si>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</si>
  <si>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</si>
  <si>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</si>
  <si>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</si>
  <si>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</si>
  <si>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</si>
  <si>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</si>
  <si>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</si>
  <si>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</si>
  <si>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</si>
  <si>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</si>
  <si>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</si>
  <si>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</si>
  <si>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</si>
  <si>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</si>
  <si>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</si>
  <si>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</si>
  <si>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</si>
  <si>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</si>
  <si>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</si>
  <si>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</si>
  <si>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</si>
  <si>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</si>
  <si>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</si>
  <si>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</si>
  <si>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</si>
  <si>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</si>
  <si>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</si>
  <si>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</si>
  <si>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</si>
  <si>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</si>
  <si>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</si>
  <si>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</si>
  <si>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</si>
  <si>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</si>
  <si>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</si>
  <si>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</si>
  <si>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</si>
  <si>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</si>
  <si>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</si>
  <si>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</si>
  <si>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</si>
  <si>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</si>
  <si>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</si>
  <si>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</si>
  <si>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</si>
  <si>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</si>
  <si>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</si>
  <si>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</si>
  <si>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</si>
  <si>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</si>
  <si>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</si>
  <si>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</si>
  <si>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</si>
  <si>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</si>
  <si>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</si>
  <si>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</si>
  <si>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</si>
  <si>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</si>
  <si>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</si>
  <si>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</si>
  <si>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</si>
  <si>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</si>
  <si>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</si>
  <si>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</si>
  <si>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</si>
  <si>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</si>
  <si>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</si>
  <si>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</si>
  <si>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</si>
  <si>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</si>
  <si>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</si>
  <si>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</si>
  <si>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</si>
  <si>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</si>
  <si>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</si>
  <si>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</si>
  <si>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</si>
  <si>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</si>
  <si>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</si>
  <si>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</si>
  <si>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</si>
  <si>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</si>
  <si>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</si>
  <si>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</si>
  <si>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</si>
  <si>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</si>
  <si>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</si>
  <si>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</si>
  <si>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</si>
  <si>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</si>
  <si>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</si>
  <si>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</si>
  <si>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</si>
  <si>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</si>
  <si>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</si>
  <si>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</si>
  <si>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</si>
  <si>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</si>
  <si>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</si>
  <si>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</si>
  <si>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</si>
  <si>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</si>
  <si>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</si>
  <si>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</si>
  <si>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</si>
  <si>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</si>
  <si>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</si>
  <si>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</si>
  <si>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</si>
  <si>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</si>
  <si>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</si>
  <si>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</si>
  <si>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</si>
  <si>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</si>
  <si>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</si>
  <si>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</si>
  <si>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</si>
  <si>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</si>
  <si>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</si>
  <si>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</si>
  <si>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</si>
  <si>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</si>
  <si>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</si>
  <si>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</si>
  <si>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</si>
  <si>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</si>
  <si>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</si>
  <si>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</si>
  <si>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</si>
  <si>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</si>
  <si>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</si>
  <si>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</si>
  <si>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</si>
  <si>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</si>
  <si>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</si>
  <si>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</si>
  <si>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</si>
  <si>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</si>
  <si>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</si>
  <si>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</si>
  <si>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</si>
  <si>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</si>
  <si>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</si>
  <si>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</si>
  <si>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</si>
  <si>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</si>
  <si>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</si>
  <si>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</si>
  <si>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</si>
  <si>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</si>
  <si>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</si>
  <si>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</si>
  <si>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</si>
  <si>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</si>
  <si>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</si>
  <si>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</si>
  <si>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</si>
  <si>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</si>
  <si>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</si>
  <si>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</si>
  <si>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</si>
  <si>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</si>
  <si>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</si>
  <si>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</si>
  <si>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</si>
  <si>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</si>
  <si>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</si>
  <si>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</si>
  <si>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</si>
  <si>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</si>
  <si>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</si>
  <si>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</si>
  <si>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</si>
  <si>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</si>
  <si>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</si>
  <si>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</si>
  <si>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</si>
  <si>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</si>
  <si>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</si>
  <si>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</si>
  <si>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</si>
  <si>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</si>
  <si>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</si>
  <si>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</si>
  <si>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</si>
  <si>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</si>
  <si>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</si>
  <si>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</si>
  <si>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</si>
  <si>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</si>
  <si>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</si>
  <si>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</si>
  <si>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</si>
  <si>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</si>
  <si>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</si>
  <si>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</si>
  <si>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</si>
  <si>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</si>
  <si>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</si>
  <si>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</si>
  <si>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</si>
  <si>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</si>
  <si>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</si>
  <si>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</si>
  <si>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</si>
  <si>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</si>
  <si>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</si>
  <si>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</si>
  <si>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</si>
  <si>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</si>
  <si>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</si>
  <si>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</si>
  <si>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</si>
  <si>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</si>
  <si>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</si>
  <si>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</si>
  <si>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</si>
  <si>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</si>
  <si>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</si>
  <si>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</si>
  <si>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</si>
  <si>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</si>
  <si>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</si>
  <si>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</si>
  <si>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</si>
  <si>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</si>
  <si>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</si>
  <si>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</si>
  <si>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</si>
  <si>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</si>
  <si>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</si>
  <si>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</si>
  <si>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</si>
  <si>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</si>
  <si>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</si>
  <si>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</si>
  <si>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</si>
  <si>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</si>
  <si>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</si>
  <si>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</si>
  <si>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</si>
  <si>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</si>
  <si>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</si>
  <si>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</si>
  <si>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</si>
  <si>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</si>
  <si>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</si>
  <si>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</si>
  <si>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</si>
  <si>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</si>
  <si>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</si>
  <si>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</si>
  <si>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</si>
  <si>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</si>
  <si>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</si>
  <si>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</si>
  <si>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</si>
  <si>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</si>
  <si>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</si>
  <si>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</si>
  <si>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</si>
  <si>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</si>
  <si>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</si>
  <si>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</si>
  <si>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</si>
  <si>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</si>
  <si>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</si>
  <si>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</si>
  <si>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</si>
  <si>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</si>
  <si>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</si>
  <si>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</si>
  <si>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</si>
  <si>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</si>
  <si>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</si>
  <si>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</si>
  <si>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</si>
  <si>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</si>
  <si>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</si>
  <si>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</si>
  <si>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</si>
  <si>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</si>
  <si>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</si>
  <si>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</si>
  <si>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</si>
  <si>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</si>
  <si>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</si>
  <si>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</si>
  <si>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</si>
  <si>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</si>
  <si>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</si>
  <si>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</si>
  <si>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</si>
  <si>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</si>
  <si>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</si>
  <si>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</si>
  <si>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</si>
  <si>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</si>
  <si>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</si>
  <si>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</si>
  <si>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</si>
  <si>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</si>
  <si>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</si>
  <si>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</si>
  <si>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</si>
  <si>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</si>
  <si>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</si>
  <si>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</si>
  <si>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</si>
  <si>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</si>
  <si>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</si>
  <si>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</si>
  <si>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</si>
  <si>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</si>
  <si>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</si>
  <si>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</si>
  <si>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</si>
  <si>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</si>
  <si>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</si>
  <si>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</si>
  <si>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</si>
  <si>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</si>
  <si>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</si>
  <si>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</si>
  <si>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</si>
  <si>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</si>
  <si>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</si>
  <si>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</si>
  <si>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</si>
  <si>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</si>
  <si>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</si>
  <si>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</si>
  <si>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</si>
  <si>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</si>
  <si>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</si>
  <si>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</si>
  <si>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</si>
  <si>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</si>
  <si>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</si>
  <si>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</si>
  <si>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</si>
  <si>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</si>
  <si>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</si>
  <si>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</si>
  <si>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</si>
  <si>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</si>
  <si>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</si>
  <si>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</si>
  <si>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</si>
  <si>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</si>
  <si>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</si>
  <si>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</si>
  <si>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</si>
  <si>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</si>
  <si>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</si>
  <si>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</si>
  <si>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</si>
  <si>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</si>
  <si>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</si>
  <si>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</si>
  <si>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</si>
  <si>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</si>
  <si>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</si>
  <si>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</si>
  <si>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</si>
  <si>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</si>
  <si>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</si>
  <si>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</si>
  <si>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</si>
  <si>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</si>
  <si>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</si>
  <si>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</si>
  <si>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</si>
  <si>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</si>
  <si>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</si>
  <si>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</si>
  <si>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</si>
  <si>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</si>
  <si>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</si>
  <si>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</si>
  <si>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</si>
  <si>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</si>
  <si>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</si>
  <si>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</si>
  <si>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</si>
  <si>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</si>
  <si>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</si>
  <si>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</si>
  <si>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</si>
  <si>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</si>
  <si>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</si>
  <si>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</si>
  <si>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</si>
  <si>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</si>
  <si>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</si>
  <si>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</si>
  <si>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</si>
  <si>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</si>
  <si>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</si>
  <si>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</si>
  <si>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</si>
  <si>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</si>
  <si>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</si>
  <si>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</si>
  <si>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</si>
  <si>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</si>
  <si>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</si>
  <si>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</si>
  <si>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</si>
  <si>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</si>
  <si>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</si>
  <si>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</si>
  <si>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</si>
  <si>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</si>
  <si>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</si>
  <si>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</si>
  <si>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</si>
  <si>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</si>
  <si>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</si>
  <si>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</si>
  <si>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</si>
  <si>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</si>
  <si>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</si>
  <si>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</si>
  <si>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</si>
  <si>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</si>
  <si>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</si>
  <si>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</si>
  <si>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</si>
  <si>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</si>
  <si>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</si>
  <si>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</si>
  <si>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</si>
  <si>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</si>
  <si>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</si>
  <si>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</si>
  <si>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</si>
  <si>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</si>
  <si>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</si>
  <si>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</si>
  <si>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</si>
  <si>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</si>
  <si>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</si>
  <si>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</si>
  <si>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</si>
  <si>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</si>
  <si>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</si>
  <si>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</si>
  <si>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</si>
  <si>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</si>
  <si>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</si>
  <si>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</si>
  <si>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</si>
  <si>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</si>
  <si>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</si>
  <si>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</si>
  <si>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</si>
  <si>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</si>
  <si>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</si>
  <si>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</si>
  <si>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</si>
  <si>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</si>
  <si>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</si>
  <si>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</si>
  <si>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</si>
  <si>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</si>
  <si>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</si>
  <si>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</si>
  <si>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</si>
  <si>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</si>
  <si>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</si>
  <si>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</si>
  <si>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</si>
  <si>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</si>
  <si>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</si>
  <si>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</si>
  <si>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</si>
  <si>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</si>
  <si>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</si>
  <si>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</si>
  <si>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</si>
  <si>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</si>
  <si>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</si>
  <si>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</si>
  <si>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</si>
  <si>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</si>
  <si>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</si>
  <si>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</si>
  <si>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</si>
  <si>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</si>
  <si>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</si>
  <si>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</si>
  <si>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</si>
  <si>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</si>
  <si>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</si>
  <si>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</si>
  <si>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</si>
  <si>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</si>
  <si>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</si>
  <si>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</si>
  <si>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</si>
  <si>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</si>
  <si>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</si>
  <si>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</si>
  <si>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</si>
  <si>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</si>
  <si>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</si>
  <si>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</si>
  <si>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</si>
  <si>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</si>
  <si>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</si>
  <si>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</si>
  <si>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</si>
  <si>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</si>
  <si>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</si>
  <si>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</si>
  <si>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</si>
  <si>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</si>
  <si>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</si>
  <si>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</si>
  <si>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</si>
  <si>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</si>
  <si>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</si>
  <si>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</si>
  <si>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</si>
  <si>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</si>
  <si>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</si>
  <si>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</si>
  <si>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</si>
  <si>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</si>
  <si>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</si>
  <si>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</si>
  <si>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</si>
  <si>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</si>
  <si>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</si>
  <si>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</si>
  <si>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</si>
  <si>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</si>
  <si>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</si>
  <si>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</si>
  <si>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</si>
  <si>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</si>
  <si>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</si>
  <si>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</si>
  <si>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</si>
  <si>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</si>
  <si>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</si>
  <si>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</si>
  <si>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</si>
  <si>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</si>
  <si>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</si>
  <si>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</si>
  <si>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</si>
  <si>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</si>
  <si>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</si>
  <si>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</si>
  <si>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</si>
  <si>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</si>
  <si>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</si>
  <si>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</si>
  <si>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</si>
  <si>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</si>
  <si>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</si>
  <si>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</si>
  <si>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</si>
  <si>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</si>
  <si>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</si>
  <si>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</si>
  <si>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</si>
  <si>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</si>
  <si>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</si>
  <si>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</si>
  <si>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</si>
  <si>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</si>
  <si>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</si>
  <si>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</si>
  <si>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</si>
  <si>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</si>
  <si>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</si>
  <si>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</si>
  <si>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</si>
  <si>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</si>
  <si>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</si>
  <si>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</si>
  <si>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</si>
  <si>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</si>
  <si>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</si>
  <si>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</si>
  <si>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</si>
  <si>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</si>
  <si>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</si>
  <si>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</si>
  <si>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</si>
  <si>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</si>
  <si>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</si>
  <si>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</si>
  <si>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</si>
  <si>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</si>
  <si>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</si>
  <si>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</si>
  <si>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</si>
  <si>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</si>
  <si>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</si>
  <si>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</si>
  <si>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</si>
  <si>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</si>
  <si>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</si>
  <si>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</si>
  <si>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</si>
  <si>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</si>
  <si>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</si>
  <si>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</si>
  <si>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</si>
  <si>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</si>
  <si>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</si>
  <si>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</si>
  <si>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</si>
  <si>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</si>
  <si>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</si>
  <si>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</si>
  <si>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</si>
  <si>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</si>
  <si>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</si>
  <si>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</si>
  <si>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</si>
  <si>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</si>
  <si>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</si>
  <si>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</si>
  <si>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</si>
  <si>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</si>
  <si>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</si>
  <si>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</si>
  <si>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</si>
  <si>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</si>
  <si>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</si>
  <si>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</si>
  <si>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</si>
  <si>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</si>
  <si>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</si>
  <si>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</si>
  <si>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</si>
  <si>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</si>
  <si>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</si>
  <si>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</si>
  <si>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</si>
  <si>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</si>
  <si>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</si>
  <si>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</si>
  <si>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</si>
  <si>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</si>
  <si>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</si>
  <si>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</si>
  <si>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</si>
  <si>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</si>
  <si>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</si>
  <si>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</si>
  <si>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</si>
  <si>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</si>
  <si>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</si>
  <si>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</si>
  <si>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</si>
  <si>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</si>
  <si>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</si>
  <si>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</si>
  <si>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</si>
  <si>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</si>
  <si>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</si>
  <si>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</si>
  <si>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</si>
  <si>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</si>
  <si>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</si>
  <si>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</si>
  <si>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</si>
  <si>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</si>
  <si>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</si>
  <si>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</si>
  <si>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</si>
  <si>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</si>
  <si>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</si>
  <si>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</si>
  <si>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</si>
  <si>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</si>
  <si>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</si>
  <si>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</si>
  <si>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</si>
  <si>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</si>
  <si>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</si>
  <si>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</si>
  <si>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</si>
  <si>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</si>
  <si>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</si>
  <si>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</si>
  <si>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</si>
  <si>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</si>
  <si>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</si>
  <si>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</si>
  <si>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</si>
  <si>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</si>
  <si>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</si>
  <si>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</si>
  <si>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</si>
  <si>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</si>
  <si>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</si>
  <si>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</si>
  <si>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</si>
  <si>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</si>
  <si>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</si>
  <si>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</si>
  <si>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</si>
  <si>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</si>
  <si>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</si>
  <si>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</si>
  <si>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</si>
  <si>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</si>
  <si>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</si>
  <si>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</si>
  <si>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</si>
  <si>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</si>
  <si>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</si>
  <si>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</si>
  <si>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</si>
  <si>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</si>
  <si>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</si>
  <si>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</si>
  <si>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</si>
  <si>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</si>
  <si>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</si>
  <si>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</si>
  <si>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</si>
  <si>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</si>
  <si>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</si>
  <si>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</si>
  <si>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</si>
  <si>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</si>
  <si>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</si>
  <si>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</si>
  <si>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</si>
  <si>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</si>
  <si>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</si>
  <si>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</si>
  <si>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</si>
  <si>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</si>
  <si>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</si>
  <si>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</si>
  <si>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</si>
  <si>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</si>
  <si>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</si>
  <si>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</si>
  <si>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</si>
  <si>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</si>
  <si>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</si>
  <si>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</si>
  <si>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</si>
  <si>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</si>
  <si>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</si>
  <si>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</si>
  <si>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</si>
  <si>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</si>
  <si>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</si>
  <si>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</si>
  <si>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</si>
  <si>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</si>
  <si>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</si>
  <si>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</si>
  <si>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</si>
  <si>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</si>
  <si>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</si>
  <si>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</si>
  <si>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</si>
  <si>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</si>
  <si>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</si>
  <si>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</si>
  <si>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</si>
  <si>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</si>
  <si>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</si>
  <si>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</si>
  <si>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</si>
  <si>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</si>
  <si>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</si>
  <si>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</si>
  <si>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</si>
  <si>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</si>
  <si>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</si>
  <si>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</si>
  <si>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</si>
  <si>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</si>
  <si>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</si>
  <si>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</si>
  <si>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</si>
  <si>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</si>
  <si>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</si>
  <si>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</si>
  <si>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</si>
  <si>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</si>
  <si>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</si>
  <si>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</si>
  <si>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</si>
  <si>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</si>
  <si>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</si>
  <si>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</si>
  <si>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</si>
  <si>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</si>
  <si>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</si>
  <si>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</si>
  <si>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</si>
  <si>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</si>
  <si>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</si>
  <si>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</si>
  <si>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</si>
  <si>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</si>
  <si>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</si>
  <si>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</si>
  <si>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</si>
  <si>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</si>
  <si>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</si>
  <si>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</si>
  <si>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</si>
  <si>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</si>
  <si>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</si>
  <si>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</si>
  <si>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</si>
  <si>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</si>
  <si>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</si>
  <si>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</si>
  <si>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</si>
  <si>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</si>
  <si>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</si>
  <si>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</si>
  <si>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</si>
  <si>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</si>
  <si>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</si>
  <si>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</si>
  <si>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</si>
  <si>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</si>
  <si>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</si>
  <si>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</si>
  <si>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</si>
  <si>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</si>
  <si>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</si>
  <si>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</si>
  <si>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</si>
  <si>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</si>
  <si>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</si>
  <si>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</si>
  <si>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</si>
  <si>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</si>
  <si>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</si>
  <si>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</si>
  <si>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</si>
  <si>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</si>
  <si>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</si>
  <si>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</si>
  <si>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</si>
  <si>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</si>
  <si>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</si>
  <si>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</si>
  <si>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</si>
  <si>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</si>
  <si>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</si>
  <si>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</si>
  <si>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</si>
  <si>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</si>
  <si>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</si>
  <si>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</si>
  <si>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</si>
  <si>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</si>
  <si>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</si>
  <si>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</si>
  <si>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</si>
  <si>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</si>
  <si>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</si>
  <si>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</si>
  <si>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</si>
  <si>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</si>
  <si>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</si>
  <si>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</si>
  <si>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</si>
  <si>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</si>
  <si>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</si>
  <si>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</si>
  <si>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</si>
  <si>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</si>
  <si>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</si>
  <si>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</si>
  <si>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</si>
  <si>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</si>
  <si>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</si>
  <si>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</si>
  <si>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</si>
  <si>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</si>
  <si>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</si>
  <si>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</si>
  <si>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</si>
  <si>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</si>
  <si>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</si>
  <si>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</si>
  <si>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</si>
  <si>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</si>
  <si>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</si>
  <si>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</si>
  <si>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</si>
  <si>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</si>
  <si>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</si>
  <si>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</si>
  <si>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</si>
  <si>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</si>
  <si>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</si>
  <si>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</si>
  <si>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</si>
  <si>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</si>
  <si>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</si>
  <si>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</si>
  <si>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</si>
  <si>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</si>
  <si>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</si>
  <si>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</si>
  <si>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</si>
  <si>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</si>
  <si>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30 DE SEPTIEMBRE DE 2023</t>
  </si>
  <si>
    <t>ING. ARMANDO SENCION GUZMAN</t>
  </si>
  <si>
    <t>L.C. JULIA VIRGEN OJEDA</t>
  </si>
  <si>
    <t>PRESIDENTE MUNICIPAL</t>
  </si>
  <si>
    <t>ENCARGADA DE LA HACIENDA PUBLICA</t>
  </si>
  <si>
    <t>ASEJ2023-09-22-12-2023-1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</si>
</sst>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left" indent="1"/>
      <protection hidden="1"/>
    </xf>
    <xf numFmtId="0" fontId="0" fillId="0" borderId="4" xfId="0" applyFont="1" applyFill="1" applyBorder="1" applyAlignment="1" applyProtection="1">
      <alignment horizontal="left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left" indent="3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/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0"/>
      <c r="B1" s="50" t="s">
        <v>1049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51" ht="21" x14ac:dyDescent="0.4">
      <c r="A2" s="4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8" x14ac:dyDescent="0.35">
      <c r="A3" s="42"/>
      <c r="B3" s="52" t="s">
        <v>1050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56" t="s">
        <v>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23918002.759999998</v>
      </c>
      <c r="AY7" s="13">
        <f>AY8+AY29+AY35+AY40+AY72+AY81+AY102</f>
        <v>25772615.73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11636107.16</v>
      </c>
      <c r="AY8" s="15">
        <f>AY9+AY11+AY15+AY16+AY17+AY18+AY19+AY25+AY27</f>
        <v>13016950.560000001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109014</v>
      </c>
      <c r="AY9" s="17">
        <f>SUM(AY10)</f>
        <v>121210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109014</v>
      </c>
      <c r="AY10" s="20">
        <v>121210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11036470.09</v>
      </c>
      <c r="AY11" s="17">
        <f>SUM(AY12:AY14)</f>
        <v>11710952.23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8350417.1399999997</v>
      </c>
      <c r="AY12" s="20">
        <v>7586322.9100000001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2597621.06</v>
      </c>
      <c r="AY13" s="20">
        <v>4086966.3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88431.89</v>
      </c>
      <c r="AY14" s="20">
        <v>37663.019999999997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490623.06999999995</v>
      </c>
      <c r="AY19" s="17">
        <f>SUM(AY20:AY24)</f>
        <v>1175826.93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223859.93</v>
      </c>
      <c r="AY20" s="20">
        <v>1025265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192383.65</v>
      </c>
      <c r="AY22" s="20">
        <v>74217.08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45688.98</v>
      </c>
      <c r="AY23" s="20">
        <v>41697.949999999997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28690.51</v>
      </c>
      <c r="AY24" s="20">
        <v>34646.9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8961.4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8961.4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11453491.35</v>
      </c>
      <c r="AY40" s="15">
        <f>AY41+AY46+AY47+AY62+AY68+AY70</f>
        <v>12134696.16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1284846.6100000001</v>
      </c>
      <c r="AY41" s="17">
        <f>SUM(AY42:AY45)</f>
        <v>2515338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857101.78</v>
      </c>
      <c r="AY42" s="20">
        <v>2163991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687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406212.83</v>
      </c>
      <c r="AY44" s="20">
        <v>326282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21532</v>
      </c>
      <c r="AY45" s="20">
        <v>24378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8119484.2199999997</v>
      </c>
      <c r="AY47" s="17">
        <f>SUM(AY48:AY61)</f>
        <v>7262456.8700000001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567229</v>
      </c>
      <c r="AY48" s="20">
        <v>581969.68999999994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206391</v>
      </c>
      <c r="AY49" s="20">
        <v>193762.5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165501.32999999999</v>
      </c>
      <c r="AY50" s="20">
        <v>131127.42000000001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10823</v>
      </c>
      <c r="AY52" s="20">
        <v>17272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60553</v>
      </c>
      <c r="AY55" s="20">
        <v>80392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375078</v>
      </c>
      <c r="AY56" s="20">
        <v>228988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5761243.9199999999</v>
      </c>
      <c r="AY57" s="20">
        <v>5271103.3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467750</v>
      </c>
      <c r="AY58" s="20">
        <v>180035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12933</v>
      </c>
      <c r="AY59" s="20">
        <v>18467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350933.5</v>
      </c>
      <c r="AY60" s="20">
        <v>378194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141048.47</v>
      </c>
      <c r="AY61" s="20">
        <v>181145.96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2049160.52</v>
      </c>
      <c r="AY62" s="17">
        <f>SUM(AY63:AY67)</f>
        <v>2356901.29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1294125.1499999999</v>
      </c>
      <c r="AY63" s="20">
        <v>1333373.23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45357.78</v>
      </c>
      <c r="AY65" s="20">
        <v>32170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709677.59</v>
      </c>
      <c r="AY67" s="20">
        <v>991358.06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819397.75</v>
      </c>
      <c r="AY72" s="15">
        <f>AY73+AY76+AY77+AY78+AY80</f>
        <v>616944.01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819397.75</v>
      </c>
      <c r="AY73" s="17">
        <f>SUM(AY74:AY75)</f>
        <v>616944.01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53733.5</v>
      </c>
      <c r="AY74" s="20">
        <v>76711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765664.25</v>
      </c>
      <c r="AY75" s="20">
        <v>540233.01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9006.5</v>
      </c>
      <c r="AY81" s="15">
        <f>AY82+AY83+AY85+AY87+AY89+AY91+AY93+AY94+AY100</f>
        <v>4025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1506</v>
      </c>
      <c r="AY83" s="17">
        <f>SUM(AY84)</f>
        <v>481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1506</v>
      </c>
      <c r="AY84" s="20">
        <v>481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7200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7200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300.5</v>
      </c>
      <c r="AY94" s="17">
        <f>SUM(AY95:AY99)</f>
        <v>2194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300.5</v>
      </c>
      <c r="AY99" s="20">
        <v>2194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1350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1350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s="47" customFormat="1" x14ac:dyDescent="0.3">
      <c r="A114" s="43">
        <v>41900</v>
      </c>
      <c r="B114" s="44" t="s">
        <v>205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6">
        <f>AX115+AX116</f>
        <v>0</v>
      </c>
      <c r="AY114" s="46">
        <f>AY115+AY116</f>
        <v>0</v>
      </c>
      <c r="AZ114" s="46">
        <f>AZ115+AZ117+AZ118+AZ120+AZ121+AZ122+AZ123+AZ125</f>
        <v>0</v>
      </c>
    </row>
    <row r="115" spans="1:52" s="47" customFormat="1" x14ac:dyDescent="0.3">
      <c r="A115" s="43">
        <v>41910</v>
      </c>
      <c r="B115" s="48" t="s">
        <v>206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9">
        <v>0</v>
      </c>
      <c r="AY115" s="49">
        <v>0</v>
      </c>
    </row>
    <row r="116" spans="1:52" s="47" customFormat="1" x14ac:dyDescent="0.3">
      <c r="A116" s="43">
        <v>41920</v>
      </c>
      <c r="B116" s="48" t="s">
        <v>207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9">
        <v>0</v>
      </c>
      <c r="AY116" s="49">
        <v>0</v>
      </c>
    </row>
    <row r="117" spans="1:52" ht="15.6" x14ac:dyDescent="0.3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57116268.519999996</v>
      </c>
      <c r="AY117" s="13">
        <f>AY118+AY149</f>
        <v>61688066.229999989</v>
      </c>
    </row>
    <row r="118" spans="1:52" x14ac:dyDescent="0.3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57116268.519999996</v>
      </c>
      <c r="AY118" s="15">
        <f>AY119+AY132+AY135+AY140+AY146</f>
        <v>61688066.229999989</v>
      </c>
    </row>
    <row r="119" spans="1:52" x14ac:dyDescent="0.3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37172159.770000003</v>
      </c>
      <c r="AY119" s="17">
        <f>SUM(AY120:AY131)</f>
        <v>41468006.089999989</v>
      </c>
    </row>
    <row r="120" spans="1:52" x14ac:dyDescent="0.3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26336286.16</v>
      </c>
      <c r="AY120" s="20">
        <v>29937770.629999999</v>
      </c>
    </row>
    <row r="121" spans="1:52" x14ac:dyDescent="0.3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5566560.8300000001</v>
      </c>
      <c r="AY121" s="20">
        <v>4908479.87</v>
      </c>
    </row>
    <row r="122" spans="1:52" x14ac:dyDescent="0.3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1326947.8700000001</v>
      </c>
      <c r="AY122" s="20">
        <v>1651030.94</v>
      </c>
    </row>
    <row r="123" spans="1:52" x14ac:dyDescent="0.3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3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3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830750.36</v>
      </c>
      <c r="AY125" s="20">
        <v>869398.41</v>
      </c>
    </row>
    <row r="126" spans="1:52" x14ac:dyDescent="0.3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3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3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717157.01</v>
      </c>
      <c r="AY128" s="20">
        <v>927363.94</v>
      </c>
    </row>
    <row r="129" spans="1:51" x14ac:dyDescent="0.3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1278690.46</v>
      </c>
      <c r="AY129" s="20">
        <v>2030289.57</v>
      </c>
    </row>
    <row r="130" spans="1:51" x14ac:dyDescent="0.3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1115767.08</v>
      </c>
      <c r="AY131" s="20">
        <v>1143672.73</v>
      </c>
    </row>
    <row r="132" spans="1:51" x14ac:dyDescent="0.3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18096014.809999999</v>
      </c>
      <c r="AY132" s="17">
        <f>SUM(AY133:AY134)</f>
        <v>19019639.68</v>
      </c>
    </row>
    <row r="133" spans="1:51" x14ac:dyDescent="0.3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5341308.95</v>
      </c>
      <c r="AY133" s="20">
        <v>4815315.03</v>
      </c>
    </row>
    <row r="134" spans="1:51" x14ac:dyDescent="0.3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12754705.859999999</v>
      </c>
      <c r="AY134" s="20">
        <v>14204324.65</v>
      </c>
    </row>
    <row r="135" spans="1:51" x14ac:dyDescent="0.3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950444</v>
      </c>
      <c r="AY135" s="17">
        <f>SUM(AY136:AY139)</f>
        <v>249999.08</v>
      </c>
    </row>
    <row r="136" spans="1:51" x14ac:dyDescent="0.3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950444</v>
      </c>
      <c r="AY139" s="20">
        <v>249999.08</v>
      </c>
    </row>
    <row r="140" spans="1:51" x14ac:dyDescent="0.3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897649.94</v>
      </c>
      <c r="AY140" s="17">
        <f>SUM(AY141:AY145)</f>
        <v>950421.38</v>
      </c>
    </row>
    <row r="141" spans="1:51" x14ac:dyDescent="0.3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20.83</v>
      </c>
      <c r="AY141" s="20">
        <v>10.039999999999999</v>
      </c>
    </row>
    <row r="142" spans="1:51" x14ac:dyDescent="0.3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103842.99</v>
      </c>
      <c r="AY142" s="20">
        <v>127006.82</v>
      </c>
    </row>
    <row r="143" spans="1:51" x14ac:dyDescent="0.3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793786.12</v>
      </c>
      <c r="AY143" s="20">
        <v>823404.52</v>
      </c>
    </row>
    <row r="144" spans="1:51" x14ac:dyDescent="0.3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57" t="s">
        <v>342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27">
        <f>AX7+AX117+AX161</f>
        <v>81034271.280000001</v>
      </c>
      <c r="AY184" s="27">
        <f>AY7+AY117+AY161</f>
        <v>87460681.959999993</v>
      </c>
    </row>
    <row r="185" spans="1:52" ht="18" x14ac:dyDescent="0.3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50024001</v>
      </c>
      <c r="AY186" s="13">
        <f>AY187+AY222+AY287</f>
        <v>66535298.439999998</v>
      </c>
    </row>
    <row r="187" spans="1:52" x14ac:dyDescent="0.3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30887403.210000001</v>
      </c>
      <c r="AY187" s="15">
        <f>AY188+AY193+AY198+AY207+AY212+AY219</f>
        <v>40942795.5</v>
      </c>
    </row>
    <row r="188" spans="1:52" x14ac:dyDescent="0.3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17497343</v>
      </c>
      <c r="AY188" s="17">
        <f>SUM(AY189:AY192)</f>
        <v>22839470</v>
      </c>
    </row>
    <row r="189" spans="1:52" x14ac:dyDescent="0.3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2222005</v>
      </c>
      <c r="AY189" s="20">
        <v>2700678</v>
      </c>
    </row>
    <row r="190" spans="1:52" x14ac:dyDescent="0.3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15275338</v>
      </c>
      <c r="AY191" s="20">
        <v>20138792</v>
      </c>
    </row>
    <row r="192" spans="1:52" x14ac:dyDescent="0.3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8947185</v>
      </c>
      <c r="AY193" s="17">
        <f>SUM(AY194:AY197)</f>
        <v>8705099</v>
      </c>
    </row>
    <row r="194" spans="1:51" x14ac:dyDescent="0.3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13758</v>
      </c>
      <c r="AY194" s="20">
        <v>0</v>
      </c>
    </row>
    <row r="195" spans="1:51" x14ac:dyDescent="0.3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8933427</v>
      </c>
      <c r="AY195" s="20">
        <v>8705099</v>
      </c>
    </row>
    <row r="196" spans="1:51" x14ac:dyDescent="0.3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1028405</v>
      </c>
      <c r="AY198" s="17">
        <f>SUM(AY199:AY206)</f>
        <v>5121883</v>
      </c>
    </row>
    <row r="199" spans="1:51" x14ac:dyDescent="0.3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250541</v>
      </c>
      <c r="AY200" s="20">
        <v>4446971</v>
      </c>
    </row>
    <row r="201" spans="1:51" x14ac:dyDescent="0.3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590994</v>
      </c>
      <c r="AY201" s="20">
        <v>270051</v>
      </c>
    </row>
    <row r="202" spans="1:51" x14ac:dyDescent="0.3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186870</v>
      </c>
      <c r="AY202" s="20">
        <v>404861</v>
      </c>
    </row>
    <row r="203" spans="1:51" x14ac:dyDescent="0.3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2440931.21</v>
      </c>
      <c r="AY212" s="17">
        <f>SUM(AY213:AY218)</f>
        <v>3510101.5</v>
      </c>
    </row>
    <row r="213" spans="1:51" x14ac:dyDescent="0.3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2388793.2000000002</v>
      </c>
      <c r="AY214" s="20">
        <v>3457678.63</v>
      </c>
    </row>
    <row r="215" spans="1:51" x14ac:dyDescent="0.3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52138.01</v>
      </c>
      <c r="AY218" s="20">
        <v>52422.87</v>
      </c>
    </row>
    <row r="219" spans="1:51" x14ac:dyDescent="0.3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973539</v>
      </c>
      <c r="AY219" s="17">
        <v>766242</v>
      </c>
    </row>
    <row r="220" spans="1:51" x14ac:dyDescent="0.3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973539</v>
      </c>
      <c r="AY220" s="20">
        <v>766242</v>
      </c>
    </row>
    <row r="221" spans="1:51" x14ac:dyDescent="0.3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6638994.6899999995</v>
      </c>
      <c r="AY222" s="15">
        <f>AY223+AY232+AY236+AY246+AY256+AY264+AY267+AY273+AY277</f>
        <v>7270595.4399999995</v>
      </c>
    </row>
    <row r="223" spans="1:51" x14ac:dyDescent="0.3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838346.59</v>
      </c>
      <c r="AY223" s="17">
        <f>SUM(AY224:AY231)</f>
        <v>1134369.6299999999</v>
      </c>
    </row>
    <row r="224" spans="1:51" x14ac:dyDescent="0.3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370377.31</v>
      </c>
      <c r="AY224" s="20">
        <v>437610.75</v>
      </c>
    </row>
    <row r="225" spans="1:51" x14ac:dyDescent="0.3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35310.400000000001</v>
      </c>
      <c r="AY225" s="20">
        <v>25705.599999999999</v>
      </c>
    </row>
    <row r="226" spans="1:51" x14ac:dyDescent="0.3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59235.85</v>
      </c>
      <c r="AY227" s="20">
        <v>76548.77</v>
      </c>
    </row>
    <row r="228" spans="1:51" x14ac:dyDescent="0.3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89601.58</v>
      </c>
      <c r="AY228" s="20">
        <v>110234.22</v>
      </c>
    </row>
    <row r="229" spans="1:51" x14ac:dyDescent="0.3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95452.22</v>
      </c>
      <c r="AY229" s="20">
        <v>129181.91</v>
      </c>
    </row>
    <row r="230" spans="1:51" x14ac:dyDescent="0.3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188369.23</v>
      </c>
      <c r="AY231" s="20">
        <v>355088.38</v>
      </c>
    </row>
    <row r="232" spans="1:51" x14ac:dyDescent="0.3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126423.29</v>
      </c>
      <c r="AY232" s="17">
        <f>SUM(AY233:AY235)</f>
        <v>120968.7</v>
      </c>
    </row>
    <row r="233" spans="1:51" x14ac:dyDescent="0.3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126423.29</v>
      </c>
      <c r="AY233" s="20">
        <v>120968.7</v>
      </c>
    </row>
    <row r="234" spans="1:51" x14ac:dyDescent="0.3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731175.06</v>
      </c>
      <c r="AY246" s="17">
        <f>SUM(AY247:AY255)</f>
        <v>734178.22</v>
      </c>
    </row>
    <row r="247" spans="1:51" x14ac:dyDescent="0.3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0</v>
      </c>
    </row>
    <row r="248" spans="1:51" x14ac:dyDescent="0.3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2500</v>
      </c>
      <c r="AY248" s="20">
        <v>0</v>
      </c>
    </row>
    <row r="249" spans="1:51" x14ac:dyDescent="0.3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10000</v>
      </c>
      <c r="AY250" s="20">
        <v>0</v>
      </c>
    </row>
    <row r="251" spans="1:51" x14ac:dyDescent="0.3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286609.90000000002</v>
      </c>
      <c r="AY252" s="20">
        <v>342216.47</v>
      </c>
    </row>
    <row r="253" spans="1:51" x14ac:dyDescent="0.3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60997</v>
      </c>
      <c r="AY253" s="20">
        <v>6960</v>
      </c>
    </row>
    <row r="254" spans="1:51" x14ac:dyDescent="0.3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371068.15999999997</v>
      </c>
      <c r="AY255" s="20">
        <v>385001.75</v>
      </c>
    </row>
    <row r="256" spans="1:51" x14ac:dyDescent="0.3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513997.44999999995</v>
      </c>
      <c r="AY256" s="17">
        <f>SUM(AY257:AY263)</f>
        <v>627359.17000000004</v>
      </c>
    </row>
    <row r="257" spans="1:51" x14ac:dyDescent="0.3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2975.21</v>
      </c>
      <c r="AY257" s="20">
        <v>0</v>
      </c>
    </row>
    <row r="258" spans="1:51" x14ac:dyDescent="0.3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66073.7</v>
      </c>
      <c r="AY258" s="20">
        <v>33805.53</v>
      </c>
    </row>
    <row r="259" spans="1:51" x14ac:dyDescent="0.3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195402.55</v>
      </c>
      <c r="AY259" s="20">
        <v>103020.91</v>
      </c>
    </row>
    <row r="260" spans="1:51" x14ac:dyDescent="0.3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999.99</v>
      </c>
      <c r="AY260" s="20">
        <v>250976.63</v>
      </c>
    </row>
    <row r="261" spans="1:51" x14ac:dyDescent="0.3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248546</v>
      </c>
      <c r="AY263" s="20">
        <v>239556.1</v>
      </c>
    </row>
    <row r="264" spans="1:51" x14ac:dyDescent="0.3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3137430.48</v>
      </c>
      <c r="AY264" s="17">
        <f>SUM(AY265:AY266)</f>
        <v>3678185.57</v>
      </c>
    </row>
    <row r="265" spans="1:51" x14ac:dyDescent="0.3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3137430.48</v>
      </c>
      <c r="AY265" s="20">
        <v>3678185.57</v>
      </c>
    </row>
    <row r="266" spans="1:51" x14ac:dyDescent="0.3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458655.79</v>
      </c>
      <c r="AY267" s="17">
        <f>SUM(AY268:AY272)</f>
        <v>153792.35999999999</v>
      </c>
    </row>
    <row r="268" spans="1:51" x14ac:dyDescent="0.3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424599.48</v>
      </c>
      <c r="AY268" s="20">
        <v>23181.200000000001</v>
      </c>
    </row>
    <row r="269" spans="1:51" x14ac:dyDescent="0.3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21859.11</v>
      </c>
      <c r="AY269" s="20">
        <v>53762.39</v>
      </c>
    </row>
    <row r="270" spans="1:51" x14ac:dyDescent="0.3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12197.2</v>
      </c>
      <c r="AY270" s="20">
        <v>73097.33</v>
      </c>
    </row>
    <row r="271" spans="1:51" x14ac:dyDescent="0.3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3751.44</v>
      </c>
    </row>
    <row r="273" spans="1:51" x14ac:dyDescent="0.3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832966.03</v>
      </c>
      <c r="AY277" s="17">
        <f>SUM(AY278:AY286)</f>
        <v>821741.78999999992</v>
      </c>
    </row>
    <row r="278" spans="1:51" x14ac:dyDescent="0.3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58988.3</v>
      </c>
      <c r="AY278" s="20">
        <v>90529.01</v>
      </c>
    </row>
    <row r="279" spans="1:51" x14ac:dyDescent="0.3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7826</v>
      </c>
      <c r="AY279" s="20">
        <v>16991.099999999999</v>
      </c>
    </row>
    <row r="280" spans="1:51" x14ac:dyDescent="0.3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3011.24</v>
      </c>
      <c r="AY280" s="20">
        <v>1491.71</v>
      </c>
    </row>
    <row r="281" spans="1:51" x14ac:dyDescent="0.3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20207.32</v>
      </c>
      <c r="AY281" s="20">
        <v>40666.53</v>
      </c>
    </row>
    <row r="282" spans="1:51" x14ac:dyDescent="0.3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563610.89</v>
      </c>
      <c r="AY283" s="20">
        <v>485575.55</v>
      </c>
    </row>
    <row r="284" spans="1:51" x14ac:dyDescent="0.3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179322.28</v>
      </c>
      <c r="AY285" s="20">
        <v>186487.89</v>
      </c>
    </row>
    <row r="286" spans="1:51" x14ac:dyDescent="0.3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12497603.1</v>
      </c>
      <c r="AY287" s="15">
        <f>AY288+AY298+AY308+AY318+AY328+AY338+AY346+AY356+AY362</f>
        <v>18321907.5</v>
      </c>
    </row>
    <row r="288" spans="1:51" x14ac:dyDescent="0.3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6513574.9100000001</v>
      </c>
      <c r="AY288" s="17">
        <v>8104915.5499999998</v>
      </c>
    </row>
    <row r="289" spans="1:51" x14ac:dyDescent="0.3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6359214.9100000001</v>
      </c>
      <c r="AY289" s="20">
        <v>7899743.5499999998</v>
      </c>
    </row>
    <row r="290" spans="1:51" x14ac:dyDescent="0.3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252</v>
      </c>
    </row>
    <row r="292" spans="1:51" x14ac:dyDescent="0.3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71110</v>
      </c>
      <c r="AY292" s="20">
        <v>93180</v>
      </c>
    </row>
    <row r="293" spans="1:51" x14ac:dyDescent="0.3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83250</v>
      </c>
      <c r="AY295" s="20">
        <v>111460</v>
      </c>
    </row>
    <row r="296" spans="1:51" x14ac:dyDescent="0.3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280</v>
      </c>
    </row>
    <row r="297" spans="1:51" x14ac:dyDescent="0.3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1369178.34</v>
      </c>
      <c r="AY298" s="17">
        <f>SUM(AY299:AY307)</f>
        <v>1990859.3299999998</v>
      </c>
    </row>
    <row r="299" spans="1:51" x14ac:dyDescent="0.3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55542.27</v>
      </c>
      <c r="AY300" s="20">
        <v>81929.89</v>
      </c>
    </row>
    <row r="301" spans="1:51" x14ac:dyDescent="0.3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89049.74</v>
      </c>
      <c r="AY301" s="20">
        <v>566961.07999999996</v>
      </c>
    </row>
    <row r="302" spans="1:51" x14ac:dyDescent="0.3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1103755.8</v>
      </c>
      <c r="AY303" s="20">
        <v>1320344.2</v>
      </c>
    </row>
    <row r="304" spans="1:51" x14ac:dyDescent="0.3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113580.53</v>
      </c>
      <c r="AY304" s="20">
        <v>17604.16</v>
      </c>
    </row>
    <row r="305" spans="1:51" x14ac:dyDescent="0.3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7250</v>
      </c>
      <c r="AY307" s="20">
        <v>4020</v>
      </c>
    </row>
    <row r="308" spans="1:51" x14ac:dyDescent="0.3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1510796.29</v>
      </c>
      <c r="AY308" s="17">
        <f>SUM(AY309:AY317)</f>
        <v>1615116.03</v>
      </c>
    </row>
    <row r="309" spans="1:51" x14ac:dyDescent="0.3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973163.12</v>
      </c>
      <c r="AY309" s="20">
        <v>1133967.75</v>
      </c>
    </row>
    <row r="310" spans="1:51" x14ac:dyDescent="0.3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31900</v>
      </c>
      <c r="AY310" s="20">
        <v>0</v>
      </c>
    </row>
    <row r="311" spans="1:51" x14ac:dyDescent="0.3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281998.17</v>
      </c>
      <c r="AY311" s="20">
        <v>147068.28</v>
      </c>
    </row>
    <row r="312" spans="1:51" x14ac:dyDescent="0.3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111360</v>
      </c>
      <c r="AY312" s="20">
        <v>334080</v>
      </c>
    </row>
    <row r="313" spans="1:51" x14ac:dyDescent="0.3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112375</v>
      </c>
      <c r="AY314" s="20">
        <v>0</v>
      </c>
    </row>
    <row r="315" spans="1:51" x14ac:dyDescent="0.3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381607.44</v>
      </c>
      <c r="AY318" s="17">
        <f>SUM(AY319:AY327)</f>
        <v>405313.31</v>
      </c>
    </row>
    <row r="319" spans="1:51" x14ac:dyDescent="0.3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19554.080000000002</v>
      </c>
      <c r="AY319" s="20">
        <v>32763.75</v>
      </c>
    </row>
    <row r="320" spans="1:51" x14ac:dyDescent="0.3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30681.78</v>
      </c>
      <c r="AY322" s="20">
        <v>126006.48</v>
      </c>
    </row>
    <row r="323" spans="1:51" x14ac:dyDescent="0.3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305271.58</v>
      </c>
      <c r="AY323" s="20">
        <v>224112.03</v>
      </c>
    </row>
    <row r="324" spans="1:51" x14ac:dyDescent="0.3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26100</v>
      </c>
      <c r="AY325" s="20">
        <v>22431.05</v>
      </c>
    </row>
    <row r="326" spans="1:51" x14ac:dyDescent="0.3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1400086.16</v>
      </c>
      <c r="AY328" s="17">
        <f>SUM(AY329:AY337)</f>
        <v>1996427.27</v>
      </c>
    </row>
    <row r="329" spans="1:51" x14ac:dyDescent="0.3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702340.99</v>
      </c>
      <c r="AY329" s="20">
        <v>986700.03</v>
      </c>
    </row>
    <row r="330" spans="1:51" x14ac:dyDescent="0.3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2122</v>
      </c>
      <c r="AY330" s="20">
        <v>10227.23</v>
      </c>
    </row>
    <row r="331" spans="1:51" x14ac:dyDescent="0.3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27039.54</v>
      </c>
      <c r="AY331" s="20">
        <v>28489.33</v>
      </c>
    </row>
    <row r="332" spans="1:51" x14ac:dyDescent="0.3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543639.99</v>
      </c>
      <c r="AY333" s="20">
        <v>810584.99</v>
      </c>
    </row>
    <row r="334" spans="1:51" x14ac:dyDescent="0.3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119446.39999999999</v>
      </c>
      <c r="AY335" s="20">
        <v>153059.69</v>
      </c>
    </row>
    <row r="336" spans="1:51" x14ac:dyDescent="0.3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5497.24</v>
      </c>
      <c r="AY336" s="20">
        <v>7366</v>
      </c>
    </row>
    <row r="337" spans="1:51" x14ac:dyDescent="0.3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0</v>
      </c>
    </row>
    <row r="338" spans="1:51" x14ac:dyDescent="0.3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900</v>
      </c>
    </row>
    <row r="339" spans="1:51" x14ac:dyDescent="0.3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900</v>
      </c>
    </row>
    <row r="340" spans="1:51" x14ac:dyDescent="0.3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81731.649999999994</v>
      </c>
      <c r="AY346" s="17">
        <f>SUM(AY347:AY355)</f>
        <v>49891.16</v>
      </c>
    </row>
    <row r="347" spans="1:51" x14ac:dyDescent="0.3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3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75140.39</v>
      </c>
      <c r="AY351" s="20">
        <v>49891.16</v>
      </c>
    </row>
    <row r="352" spans="1:51" x14ac:dyDescent="0.3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6591.26</v>
      </c>
      <c r="AY352" s="20">
        <v>0</v>
      </c>
    </row>
    <row r="353" spans="1:51" x14ac:dyDescent="0.3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707409.73</v>
      </c>
      <c r="AY356" s="17">
        <f>SUM(AY357:AY361)</f>
        <v>3606277.75</v>
      </c>
    </row>
    <row r="357" spans="1:51" x14ac:dyDescent="0.3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707409.73</v>
      </c>
      <c r="AY358" s="20">
        <v>3606277.75</v>
      </c>
    </row>
    <row r="359" spans="1:51" x14ac:dyDescent="0.3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533218.58000000007</v>
      </c>
      <c r="AY362" s="17">
        <f>SUM(AY363:AY371)</f>
        <v>552207.1</v>
      </c>
    </row>
    <row r="363" spans="1:51" x14ac:dyDescent="0.3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42224</v>
      </c>
      <c r="AY363" s="20">
        <v>0</v>
      </c>
    </row>
    <row r="364" spans="1:51" x14ac:dyDescent="0.3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366131.58</v>
      </c>
      <c r="AY364" s="20">
        <v>552207.1</v>
      </c>
    </row>
    <row r="365" spans="1:51" x14ac:dyDescent="0.3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124863</v>
      </c>
      <c r="AY367" s="20">
        <v>0</v>
      </c>
    </row>
    <row r="368" spans="1:51" x14ac:dyDescent="0.3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3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5102936.62</v>
      </c>
      <c r="AY372" s="13">
        <f>AY373+AY385+AY391+AY403+AY416+AY423+AY433+AY436+AY447</f>
        <v>5429623.0199999996</v>
      </c>
    </row>
    <row r="373" spans="1:51" x14ac:dyDescent="0.3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401119.08</v>
      </c>
      <c r="AY385" s="15">
        <f>AY386+AY390</f>
        <v>469217.93</v>
      </c>
    </row>
    <row r="386" spans="1:51" x14ac:dyDescent="0.3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401119.08</v>
      </c>
      <c r="AY390" s="17">
        <v>469217.93</v>
      </c>
    </row>
    <row r="391" spans="1:51" x14ac:dyDescent="0.3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4701817.54</v>
      </c>
      <c r="AY403" s="15">
        <f>AY404+AY406+AY408+AY414</f>
        <v>4960405.09</v>
      </c>
    </row>
    <row r="404" spans="1:51" x14ac:dyDescent="0.3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67278</v>
      </c>
      <c r="AY404" s="17">
        <f>SUM(AY405)</f>
        <v>162050</v>
      </c>
    </row>
    <row r="405" spans="1:51" x14ac:dyDescent="0.3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67278</v>
      </c>
      <c r="AY405" s="20">
        <v>162050</v>
      </c>
    </row>
    <row r="406" spans="1:51" x14ac:dyDescent="0.3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4634539.54</v>
      </c>
      <c r="AY408" s="17">
        <f>SUM(AY409:AY413)</f>
        <v>4798355.09</v>
      </c>
    </row>
    <row r="409" spans="1:51" x14ac:dyDescent="0.3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2268105</v>
      </c>
      <c r="AY409" s="20">
        <v>2120297.0499999998</v>
      </c>
    </row>
    <row r="410" spans="1:51" x14ac:dyDescent="0.3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2366434.54</v>
      </c>
      <c r="AY411" s="20">
        <v>2678058.04</v>
      </c>
    </row>
    <row r="412" spans="1:51" x14ac:dyDescent="0.3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3803.56</v>
      </c>
      <c r="AY477" s="13">
        <f>AY478+AY489+AY494+AY499+AY502</f>
        <v>178365.27</v>
      </c>
    </row>
    <row r="478" spans="1:51" x14ac:dyDescent="0.3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3803.56</v>
      </c>
      <c r="AY478" s="15">
        <f>AY479+AY483</f>
        <v>178365.27</v>
      </c>
    </row>
    <row r="479" spans="1:51" x14ac:dyDescent="0.3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3803.56</v>
      </c>
      <c r="AY479" s="17">
        <f>SUM(AY480:AY482)</f>
        <v>178365.27</v>
      </c>
    </row>
    <row r="480" spans="1:51" x14ac:dyDescent="0.3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3803.56</v>
      </c>
      <c r="AY480" s="20">
        <v>178365.27</v>
      </c>
    </row>
    <row r="481" spans="1:51" x14ac:dyDescent="0.3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3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s="47" customFormat="1" x14ac:dyDescent="0.3">
      <c r="A514" s="43" t="s">
        <v>996</v>
      </c>
      <c r="B514" s="48" t="s">
        <v>997</v>
      </c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9">
        <v>0</v>
      </c>
      <c r="AY514" s="49">
        <v>0</v>
      </c>
    </row>
    <row r="515" spans="1:51" x14ac:dyDescent="0.3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s="47" customFormat="1" x14ac:dyDescent="0.3">
      <c r="A516" s="43" t="s">
        <v>1000</v>
      </c>
      <c r="B516" s="48" t="s">
        <v>1001</v>
      </c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9">
        <v>0</v>
      </c>
      <c r="AY516" s="49">
        <v>0</v>
      </c>
    </row>
    <row r="517" spans="1:51" x14ac:dyDescent="0.3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s="47" customFormat="1" x14ac:dyDescent="0.3">
      <c r="A526" s="43" t="s">
        <v>1020</v>
      </c>
      <c r="B526" s="44" t="s">
        <v>1021</v>
      </c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6">
        <f>SUM(AX527:AX535)</f>
        <v>0</v>
      </c>
      <c r="AY526" s="46">
        <f>SUM(AY527:AY535)</f>
        <v>0</v>
      </c>
    </row>
    <row r="527" spans="1:51" x14ac:dyDescent="0.3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3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3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6" x14ac:dyDescent="0.3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3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3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3">
      <c r="A539" s="29"/>
      <c r="B539" s="57" t="s">
        <v>1045</v>
      </c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30">
        <f>AX186+AX372+AX453+AX477+AX507+AX536</f>
        <v>55130741.18</v>
      </c>
      <c r="AY539" s="30">
        <f>AY186+AY372+AY453+AY477+AY507+AY536</f>
        <v>72143286.729999989</v>
      </c>
    </row>
    <row r="540" spans="1:51" ht="16.5" customHeight="1" thickBot="1" x14ac:dyDescent="0.4">
      <c r="B540" s="58" t="s">
        <v>1046</v>
      </c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31">
        <f>AX184-AX539</f>
        <v>25903530.100000001</v>
      </c>
      <c r="AY540" s="31">
        <f>AY184-AY539</f>
        <v>15317395.230000004</v>
      </c>
    </row>
    <row r="541" spans="1:51" ht="15" thickTop="1" x14ac:dyDescent="0.3"/>
    <row r="542" spans="1:51" ht="18" x14ac:dyDescent="0.35">
      <c r="B542" s="34" t="s">
        <v>1047</v>
      </c>
    </row>
    <row r="543" spans="1:51" x14ac:dyDescent="0.3">
      <c r="B543" s="1"/>
    </row>
    <row r="544" spans="1:51" x14ac:dyDescent="0.3">
      <c r="B544" s="1"/>
      <c r="AG544" s="53" t="s">
        <v>1055</v>
      </c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</row>
    <row r="545" spans="2:51" ht="8.25" customHeight="1" x14ac:dyDescent="0.3"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</row>
    <row r="546" spans="2:51" x14ac:dyDescent="0.3"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</row>
    <row r="547" spans="2:5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9" t="s">
        <v>1048</v>
      </c>
      <c r="AW547" s="59"/>
      <c r="AX547" s="59"/>
      <c r="AY547" s="59"/>
    </row>
    <row r="548" spans="2:5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60" t="s">
        <v>1051</v>
      </c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6"/>
      <c r="AU548" s="36"/>
      <c r="AV548" s="60" t="s">
        <v>1052</v>
      </c>
      <c r="AW548" s="60"/>
      <c r="AX548" s="60"/>
      <c r="AY548" s="60"/>
    </row>
    <row r="549" spans="2:5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6"/>
      <c r="AU549" s="36"/>
      <c r="AV549" s="61"/>
      <c r="AW549" s="61"/>
      <c r="AX549" s="61"/>
      <c r="AY549" s="61"/>
    </row>
    <row r="550" spans="2:51" ht="15.75" customHeight="1" x14ac:dyDescent="0.3">
      <c r="B550" s="37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54" t="s">
        <v>1053</v>
      </c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V550" s="55" t="s">
        <v>1054</v>
      </c>
      <c r="AW550" s="55"/>
      <c r="AX550" s="55"/>
      <c r="AY550" s="55"/>
    </row>
    <row r="551" spans="2:51" ht="15" customHeight="1" x14ac:dyDescent="0.3">
      <c r="D551" s="39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S551" s="39"/>
      <c r="AV551" s="55"/>
      <c r="AW551" s="55"/>
      <c r="AX551" s="55"/>
      <c r="AY551" s="55"/>
    </row>
    <row r="552" spans="2:51" x14ac:dyDescent="0.3"/>
    <row r="553" spans="2:51" hidden="1" x14ac:dyDescent="0.3"/>
    <row r="554" spans="2:51" hidden="1" x14ac:dyDescent="0.3"/>
    <row r="555" spans="2:51" hidden="1" x14ac:dyDescent="0.3"/>
    <row r="556" spans="2:51" hidden="1" x14ac:dyDescent="0.3"/>
    <row r="557" spans="2:51" x14ac:dyDescent="0.3"/>
    <row r="558" spans="2:51" x14ac:dyDescent="0.3"/>
    <row r="559" spans="2:51" x14ac:dyDescent="0.3"/>
    <row r="560" spans="2:51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</sheetData>
  <sheetProtection algorithmName="SHA-512" hashValue="24s/GmFz4VTzvAAqcHiU8A2ylcrNzJdRi1IX4oI/uw/MU4ggr8ynfdlDfWVbFPFDZTd7UnL8mXpa9VLXjkboAw==" saltValue="2PJ5DffQiE+nF8TLn5v7rA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2023-01-26T20:58:39Z</dcterms:created>
  <dcterms:modified xsi:type="dcterms:W3CDTF">2023-12-22T18:37:24Z</dcterms:modified>
</cp:coreProperties>
</file>